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tlas.edf.fr\CO\75WAGRAM-DISP\DISP-DDD.004\Reporting-Rating.009\21_Pack ESG\2025\PACK ESG new\"/>
    </mc:Choice>
  </mc:AlternateContent>
  <xr:revisionPtr revIDLastSave="0" documentId="13_ncr:1_{C582DCA6-A42E-42B3-9469-FB824C669F4B}" xr6:coauthVersionLast="47" xr6:coauthVersionMax="47" xr10:uidLastSave="{00000000-0000-0000-0000-000000000000}"/>
  <bookViews>
    <workbookView xWindow="-110" yWindow="-110" windowWidth="19420" windowHeight="10300" activeTab="23" xr2:uid="{5A3A9048-0BB7-46B7-900E-5FEF5EE16F71}"/>
  </bookViews>
  <sheets>
    <sheet name="Introduction &amp; disclaimer" sheetId="29" r:id="rId1"/>
    <sheet name="Useful disclosures" sheetId="30" r:id="rId2"/>
    <sheet name="Reporting scope" sheetId="31" r:id="rId3"/>
    <sheet name="Audited data" sheetId="32" r:id="rId4"/>
    <sheet name="E-Greenhouse gas emissions" sheetId="1" r:id="rId5"/>
    <sheet name="E-Air" sheetId="2" r:id="rId6"/>
    <sheet name="E-Development &amp; solutions" sheetId="3" r:id="rId7"/>
    <sheet name="E-Biodiversity" sheetId="4" r:id="rId8"/>
    <sheet name="E-Water resources management" sheetId="5" r:id="rId9"/>
    <sheet name="E-Primary materials consumption" sheetId="6" r:id="rId10"/>
    <sheet name="E-Conventional wastes" sheetId="7" r:id="rId11"/>
    <sheet name="E-Radioactive wastes" sheetId="8" r:id="rId12"/>
    <sheet name="E-EMS" sheetId="9" r:id="rId13"/>
    <sheet name="E-Nuclear Safety" sheetId="10" r:id="rId14"/>
    <sheet name="E-Production &amp; Capacity" sheetId="11" r:id="rId15"/>
    <sheet name="E-Networks" sheetId="12" r:id="rId16"/>
    <sheet name="E-Investments" sheetId="13" r:id="rId17"/>
    <sheet name="S-Worforce" sheetId="14" r:id="rId18"/>
    <sheet name="S-Diversity" sheetId="15" r:id="rId19"/>
    <sheet name="S-Fuel poverty" sheetId="16" r:id="rId20"/>
    <sheet name="S-Health &amp; safety" sheetId="17" r:id="rId21"/>
    <sheet name="S-Remuneration" sheetId="18" r:id="rId22"/>
    <sheet name="S-Training" sheetId="19" r:id="rId23"/>
    <sheet name="G-Ethics &amp; Compliance" sheetId="20" r:id="rId24"/>
    <sheet name="G-Responsible purchasing" sheetId="21" r:id="rId25"/>
    <sheet name="G-Taxes" sheetId="22" r:id="rId26"/>
    <sheet name="G-R&amp;D" sheetId="23" r:id="rId27"/>
    <sheet name="G-External &amp; internal dialogue" sheetId="24" r:id="rId28"/>
    <sheet name="G-Philanthropy" sheetId="25" r:id="rId29"/>
    <sheet name="G-Corporate Governance" sheetId="26" r:id="rId30"/>
    <sheet name="Overview of KPI" sheetId="27" r:id="rId31"/>
    <sheet name="ESG Rating" sheetId="28"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5" l="1"/>
  <c r="H19" i="26"/>
  <c r="H18" i="26"/>
  <c r="H11" i="26"/>
  <c r="I9" i="24"/>
  <c r="G6" i="23"/>
  <c r="I41" i="22"/>
  <c r="I53" i="20" l="1"/>
  <c r="I37" i="20"/>
  <c r="H37" i="20"/>
  <c r="I36" i="20"/>
  <c r="H36" i="20"/>
  <c r="I35" i="20"/>
  <c r="H35" i="20"/>
  <c r="H33" i="20"/>
  <c r="H32" i="20"/>
  <c r="H31" i="20"/>
  <c r="H5" i="19"/>
  <c r="G22" i="15" l="1"/>
  <c r="G107" i="14"/>
  <c r="G94" i="14"/>
  <c r="J11" i="13" l="1"/>
  <c r="J20" i="13" s="1"/>
  <c r="H10" i="13"/>
  <c r="G10" i="13"/>
  <c r="H8" i="13"/>
  <c r="G8" i="13"/>
  <c r="H4" i="13"/>
  <c r="J15" i="13" l="1"/>
  <c r="J16" i="13"/>
  <c r="J17" i="13"/>
  <c r="J19" i="13"/>
  <c r="H17" i="13"/>
  <c r="J18" i="13"/>
  <c r="J13" i="13"/>
  <c r="J14" i="13"/>
  <c r="I7" i="12"/>
  <c r="G42" i="5"/>
  <c r="G39" i="5"/>
  <c r="G36" i="5"/>
  <c r="H14" i="13" l="1"/>
  <c r="H18" i="13"/>
  <c r="H15" i="13"/>
  <c r="H20" i="13"/>
  <c r="H16" i="13"/>
  <c r="H19" i="13"/>
  <c r="H13" i="13"/>
  <c r="G22" i="1"/>
  <c r="G23" i="1" s="1"/>
  <c r="G20" i="1"/>
  <c r="G18" i="1"/>
  <c r="G16" i="1"/>
</calcChain>
</file>

<file path=xl/sharedStrings.xml><?xml version="1.0" encoding="utf-8"?>
<sst xmlns="http://schemas.openxmlformats.org/spreadsheetml/2006/main" count="3387" uniqueCount="981">
  <si>
    <t>GREENHOUSE GAS EMISSIONS</t>
  </si>
  <si>
    <t>TABLE OF
CONTENTS</t>
  </si>
  <si>
    <t>SD INDICATORS</t>
  </si>
  <si>
    <t>GRI</t>
  </si>
  <si>
    <t>sustainability statement</t>
  </si>
  <si>
    <t>Scope</t>
  </si>
  <si>
    <t>Unit</t>
  </si>
  <si>
    <t>Comment</t>
  </si>
  <si>
    <t>Emissions</t>
  </si>
  <si>
    <t>Scope 1</t>
  </si>
  <si>
    <t>GHG</t>
  </si>
  <si>
    <t>Direct CO2 emissions from power plants (million tonnes of CO2)</t>
  </si>
  <si>
    <t>305-1</t>
  </si>
  <si>
    <t>x</t>
  </si>
  <si>
    <t>EDF group</t>
  </si>
  <si>
    <t>MtCO2</t>
  </si>
  <si>
    <t>EDF group -  Direct CO2 emissions due to electricity and heat generation (Direct CO2 emissions related to production, excluding life-cycle assessment (LCA) of production resources and fuel).</t>
  </si>
  <si>
    <t xml:space="preserve"> </t>
  </si>
  <si>
    <t>Total Scope 1 - direct emissions (million tonnes of CO2 equivalent)</t>
  </si>
  <si>
    <t>MtCO2 eq.</t>
  </si>
  <si>
    <t>of which CH4</t>
  </si>
  <si>
    <t>t eq CO2</t>
  </si>
  <si>
    <t>of which N2O</t>
  </si>
  <si>
    <t>of which HFC</t>
  </si>
  <si>
    <t>of which SF6</t>
  </si>
  <si>
    <t>Scope 2</t>
  </si>
  <si>
    <t>Total Scope 2 - Indirect CO2 emissions (million tonnes of CO2 equivalent)</t>
  </si>
  <si>
    <t>305-2</t>
  </si>
  <si>
    <t>EDF group - Scope 2 - Indirect CO2 emissions</t>
  </si>
  <si>
    <t>Scope 3</t>
  </si>
  <si>
    <t>Total Scope 3 - Indirect CO2 emissions (million tonnes of CO2 equivalent)</t>
  </si>
  <si>
    <t>305-3</t>
  </si>
  <si>
    <t>EDF group - Scope 3 - Indirect CO2 emissions</t>
  </si>
  <si>
    <t>of which the 1st most significant post : Combustion&amp; Upstream of Gas sold to end users</t>
  </si>
  <si>
    <t>Mt eq CO2</t>
  </si>
  <si>
    <t>%</t>
  </si>
  <si>
    <t>of which the 2nd most significant post : Electricity purchased to be sold to end users</t>
  </si>
  <si>
    <t>of which the 3rd most significant post : Scope 1 &amp; 2 Emissions of the minority investments</t>
  </si>
  <si>
    <t>Groupe</t>
  </si>
  <si>
    <t>Scope totals</t>
  </si>
  <si>
    <t>SFDR related matters</t>
  </si>
  <si>
    <t>Scope 1 et 2</t>
  </si>
  <si>
    <t>305-1 / 305-2 / 305-3</t>
  </si>
  <si>
    <t>Scope 1, 2 et 3</t>
  </si>
  <si>
    <t>Carbon Intensity</t>
  </si>
  <si>
    <t>Carbon Intensity : Specific CO2 Emissions due to Electricity and Heat Generation (EDF Group)</t>
  </si>
  <si>
    <t>305-4</t>
  </si>
  <si>
    <t>gCO2/kWh</t>
  </si>
  <si>
    <t>KPI target 30 gCO2/kWh in 2030, 22 gCO2/kWh in 2035</t>
  </si>
  <si>
    <t>Total Carbon Footprint Emission / Turnover</t>
  </si>
  <si>
    <t>tCO2e/M€</t>
  </si>
  <si>
    <t>Use of a Carbon Price to guide Investments</t>
  </si>
  <si>
    <t>Internal Carbon Price</t>
  </si>
  <si>
    <t>AIR</t>
  </si>
  <si>
    <t>Aerosol precursor emissions include</t>
  </si>
  <si>
    <t>EDF group – SO2 emissions from electricity and heat generation</t>
  </si>
  <si>
    <t>305-7</t>
  </si>
  <si>
    <t>kt</t>
  </si>
  <si>
    <t>20.7</t>
  </si>
  <si>
    <t>EDF group – NOx emissions from electricity and heat generation</t>
  </si>
  <si>
    <t>EDF group – Dust emissions from electricity and heat generation</t>
  </si>
  <si>
    <t>Other emissions</t>
  </si>
  <si>
    <t>Mercure</t>
  </si>
  <si>
    <t>Mercury emissions</t>
  </si>
  <si>
    <t>t</t>
  </si>
  <si>
    <t>NOx</t>
  </si>
  <si>
    <t>NOx - specific emissions</t>
  </si>
  <si>
    <t>g NOx/kWh</t>
  </si>
  <si>
    <t xml:space="preserve">NOx emissions / total generation from fossil sources </t>
  </si>
  <si>
    <t>t/GWh</t>
  </si>
  <si>
    <t>SOx</t>
  </si>
  <si>
    <t>SOx - specific emissions</t>
  </si>
  <si>
    <t>gSOx/kWh</t>
  </si>
  <si>
    <t xml:space="preserve">SOx emissions / total generation from fossil sources </t>
  </si>
  <si>
    <t>Dust</t>
  </si>
  <si>
    <t>Dust - specific emissions</t>
  </si>
  <si>
    <t>kg/GWh</t>
  </si>
  <si>
    <t xml:space="preserve">Dust emissions / total generation from fossil sources </t>
  </si>
  <si>
    <t>CH4</t>
  </si>
  <si>
    <t>CH4 emissions</t>
  </si>
  <si>
    <t>Mt CO2 eq.</t>
  </si>
  <si>
    <t>SF6</t>
  </si>
  <si>
    <t>SF6 emissions</t>
  </si>
  <si>
    <t>N2O</t>
  </si>
  <si>
    <t>N2O emissions</t>
  </si>
  <si>
    <t>DEVELOPEMENT &amp; SOLUTIONS</t>
  </si>
  <si>
    <t>Smart grids</t>
  </si>
  <si>
    <t>D&amp;S</t>
  </si>
  <si>
    <t>Number of Smart Meters installed</t>
  </si>
  <si>
    <t>Millions</t>
  </si>
  <si>
    <t>Developing electricity use sobriety and innovative energy services</t>
  </si>
  <si>
    <t>Number of customers in Electricity</t>
  </si>
  <si>
    <t>102-2</t>
  </si>
  <si>
    <t>Number of customers in Gas</t>
  </si>
  <si>
    <t>Customer Satisfaction Rate</t>
  </si>
  <si>
    <t>EDF SA</t>
  </si>
  <si>
    <t>Number of customer consultations on digital consumption monitoring platforms</t>
  </si>
  <si>
    <t>418-1</t>
  </si>
  <si>
    <t>EDF SA excl. SEI</t>
  </si>
  <si>
    <t>The development of digital tools has enabled the EDF group to accelerate the reduction of its carbon footprint as well as the carbon footprint of its customers. The rapid increase in the number of consultations on digital consumption monitoring platforms illustrates the cultural change taking place. This trend increased in 2024, confirming customers' commitment to consuming less and better.</t>
  </si>
  <si>
    <t>Electric mobility</t>
  </si>
  <si>
    <t xml:space="preserve">EDF Group - Percentage of Electric Vehicles in the fleet of light vehicles </t>
  </si>
  <si>
    <t>France</t>
  </si>
  <si>
    <t>Indicator target 100% in 2030. For more détails, please see below.</t>
  </si>
  <si>
    <t>BIODIVERSITY</t>
  </si>
  <si>
    <t>Act4nature international</t>
  </si>
  <si>
    <t>BIO</t>
  </si>
  <si>
    <t>Number of site voluntarily preserved and restored</t>
  </si>
  <si>
    <t>nb</t>
  </si>
  <si>
    <t xml:space="preserve">KPI target: Preserve and restore on a voluntary basis 30 sites between 2020 and 2030.
</t>
  </si>
  <si>
    <t>WATER RESOURCES MANAGEMENT</t>
  </si>
  <si>
    <t>Water Intensity</t>
  </si>
  <si>
    <t>WA</t>
  </si>
  <si>
    <t>Water intensity : water consumed/electricity generated by fleet (l/kWh)</t>
  </si>
  <si>
    <t>303-5</t>
  </si>
  <si>
    <t>l/kWh</t>
  </si>
  <si>
    <t>KPI target &lt; 0,9 l/kWh 
Previously, this indicator was calculated on the basis of the average of the last five years. It is now provided on an annual basis. The values for 2022 and 2023 were calculated on the basis of the average of the last five years and would be respectivley 0,75 (2022) and 0,82 (2023) on an annual basis.</t>
  </si>
  <si>
    <t>Cooling water drawn</t>
  </si>
  <si>
    <t>Geographical breakdown of cooling water drawn</t>
  </si>
  <si>
    <t>Group</t>
  </si>
  <si>
    <t>303-3</t>
  </si>
  <si>
    <t>10^9 m3</t>
  </si>
  <si>
    <t>EDF SA is representative of France on this item, other entities are not material.</t>
  </si>
  <si>
    <t>UK</t>
  </si>
  <si>
    <t>EDF UK</t>
  </si>
  <si>
    <t>Italy</t>
  </si>
  <si>
    <t>Edison</t>
  </si>
  <si>
    <t>Viet Nam</t>
  </si>
  <si>
    <t>Meco</t>
  </si>
  <si>
    <t>Other</t>
  </si>
  <si>
    <t>In % Group</t>
  </si>
  <si>
    <t>Proportion of fresh water</t>
  </si>
  <si>
    <t>Proportion of brackish and salt water</t>
  </si>
  <si>
    <t>Fresh water</t>
  </si>
  <si>
    <t>303-1</t>
  </si>
  <si>
    <t>Brackish (or estuary) water and salt water</t>
  </si>
  <si>
    <t>Europe</t>
  </si>
  <si>
    <t>South America</t>
  </si>
  <si>
    <t>Mainly Brazil</t>
  </si>
  <si>
    <t>Asia</t>
  </si>
  <si>
    <t>Mainly Vietnam</t>
  </si>
  <si>
    <t>MECO was removed from the consolidation perimeter as of June 30, 2025, of Mekong Energy Company Ltd.</t>
  </si>
  <si>
    <t>Cooling fresh water evaporated</t>
  </si>
  <si>
    <t>Evaporated fresh water - EDF Group</t>
  </si>
  <si>
    <t>10^6m3</t>
  </si>
  <si>
    <t>Evaporated fresh water - France</t>
  </si>
  <si>
    <t>Evaporated fresh water - UK</t>
  </si>
  <si>
    <t>In particular due to the decommissioning  of Coal power plant and less production of nuclear power plants.</t>
  </si>
  <si>
    <t>Evaporated fresh water - Italy</t>
  </si>
  <si>
    <t>Evaporated fresh water - Viet Nam</t>
  </si>
  <si>
    <t>Evaporated fresh water - Other</t>
  </si>
  <si>
    <t>In % Group - EDF Group</t>
  </si>
  <si>
    <t>In % Group - France</t>
  </si>
  <si>
    <t>In % Group - UK</t>
  </si>
  <si>
    <t>In % Group - Italy</t>
  </si>
  <si>
    <t>In % Group - Viet Nam</t>
  </si>
  <si>
    <t>In % Group - Other</t>
  </si>
  <si>
    <t>Water incidents</t>
  </si>
  <si>
    <t>303-2</t>
  </si>
  <si>
    <t xml:space="preserve">Costs linked to water-related incident (costs &gt;= 10 000$) </t>
  </si>
  <si>
    <t>euros</t>
  </si>
  <si>
    <t xml:space="preserve">Generation losses due to water risk </t>
  </si>
  <si>
    <t>TWh</t>
  </si>
  <si>
    <t>Sites with a water management plan (%)</t>
  </si>
  <si>
    <t>PRIMARY MATERIALS CONSUMPTION</t>
  </si>
  <si>
    <t>This tab provides data on primary materials consumption. More details are available in section 3.2.6 of the URD</t>
  </si>
  <si>
    <t>Fuel and raw materials consumed</t>
  </si>
  <si>
    <t>CIT</t>
  </si>
  <si>
    <t>Nuclear fuel load - EDF</t>
  </si>
  <si>
    <t>301-1</t>
  </si>
  <si>
    <t>Coal</t>
  </si>
  <si>
    <t>Heavy fuel oil</t>
  </si>
  <si>
    <t>Domestic fuel oil</t>
  </si>
  <si>
    <t>Natural gas</t>
  </si>
  <si>
    <t>GWh</t>
  </si>
  <si>
    <t>The global reduction in natural gas consumption can be explained by the fall in production from gas power plants.
The variance observed in the 2024 data compared to the figures reported in the published 2024 ESG Pack is primarily driven by a discrepancy in last year’s reporting.</t>
  </si>
  <si>
    <t>Industrial gas</t>
  </si>
  <si>
    <t>Biomass</t>
  </si>
  <si>
    <t xml:space="preserve">Biogaz </t>
  </si>
  <si>
    <t xml:space="preserve">Wood </t>
  </si>
  <si>
    <t>Non Renewable burnt waste</t>
  </si>
  <si>
    <t>Energy recovered</t>
  </si>
  <si>
    <t>MWh</t>
  </si>
  <si>
    <r>
      <t>The increase in recovered energy is linked to the implementation of Dalkia's strategy of developing renewable energies (such as biomass, biogaz, geothermal, etc.) and energy recovery.</t>
    </r>
    <r>
      <rPr>
        <sz val="8"/>
        <color indexed="10"/>
        <rFont val="Calibri"/>
        <family val="2"/>
      </rPr>
      <t xml:space="preserve"> </t>
    </r>
  </si>
  <si>
    <t>Energy consumed</t>
  </si>
  <si>
    <t>Electricty pumping internal consumption</t>
  </si>
  <si>
    <t>Electricity and heat internal consumption (without pumping)</t>
  </si>
  <si>
    <t>CONVENTIONAL WASTE</t>
  </si>
  <si>
    <t>Conventional waste</t>
  </si>
  <si>
    <t>Volume of conventional wastes</t>
  </si>
  <si>
    <t>Data validated by auditors through a consistancy check</t>
  </si>
  <si>
    <t>CWA</t>
  </si>
  <si>
    <t>EDF SA &amp; Enedis</t>
  </si>
  <si>
    <t>306-2</t>
  </si>
  <si>
    <t>EDF SA - Enedis</t>
  </si>
  <si>
    <t>This significant increase was mainly due to a higher production of sediment waste from the cleaning of EDF dams, a rise in activity on the Enedis distribution networks, notably in relation to the connection of renewable energies, the first earthworks on the EPR2 project in Penly. + Commerce (BK) + Siège (BA)</t>
  </si>
  <si>
    <t>Autres</t>
  </si>
  <si>
    <t>Total</t>
  </si>
  <si>
    <t>Hazardous and non-hazardous</t>
  </si>
  <si>
    <t>Hazardous waste</t>
  </si>
  <si>
    <t>The main hazardous waste is used oil and hydrocarbon mixtures from the operation and maintenance of thermal and nuclear power plants.
The variance observed in the 2024 data compared to the figures reported in the published 2024 ESG Pack is primarily driven by a discrepancy in last year’s reporting.</t>
  </si>
  <si>
    <t>Non-hazardous waste</t>
  </si>
  <si>
    <t>Exploited Conventional Wastes</t>
  </si>
  <si>
    <t>Management and Exploitation of the Group's Conventional Wastes</t>
  </si>
  <si>
    <t>Conventional industrial waste recycled or transported for recycling</t>
  </si>
  <si>
    <t xml:space="preserve">This includes hazardous and non-hazardous waste. </t>
  </si>
  <si>
    <t>Recycling rate for conventional waste</t>
  </si>
  <si>
    <t>KPI target 90%</t>
  </si>
  <si>
    <t>Non recycled conventional wastes</t>
  </si>
  <si>
    <t xml:space="preserve">The waste collected in the ultimate waste storage center is that which has no recovery channels: fume treatment sludge (desulphurization) or effluent containing dangerous substances (the prefectural authorization orders require landfilling), thermal and mineral insulation (channel not available), mixed waste similar to household waste. 
</t>
  </si>
  <si>
    <t>Ashes</t>
  </si>
  <si>
    <t>Produced ashes (Group)</t>
  </si>
  <si>
    <t>RADIOACTIVE WASTE</t>
  </si>
  <si>
    <t>EDF</t>
  </si>
  <si>
    <t>Fuel</t>
  </si>
  <si>
    <t>RWA</t>
  </si>
  <si>
    <t>Nuclear fuel load (t)</t>
  </si>
  <si>
    <t>306-4</t>
  </si>
  <si>
    <t>tonnes</t>
  </si>
  <si>
    <t>Nuclear waste from decommissioning &amp; industrial operations</t>
  </si>
  <si>
    <t>Very low-level radioactive waste (VLLW) (m3)</t>
  </si>
  <si>
    <t>m3</t>
  </si>
  <si>
    <t>Low and intermediate-level radioactive waste (LILW) (m3)</t>
  </si>
  <si>
    <t>Operational nuclear waste</t>
  </si>
  <si>
    <t>Solid very low-level radioactive waste</t>
  </si>
  <si>
    <t>Solid low- and intermediate-level short-lived radioactive waste</t>
  </si>
  <si>
    <t>Solid high- and intermediate-level long-lived radioactive waste</t>
  </si>
  <si>
    <t>Radioactive effluents released into water</t>
  </si>
  <si>
    <t>Carbon-14</t>
  </si>
  <si>
    <t>306-1</t>
  </si>
  <si>
    <t>GBq/unit op</t>
  </si>
  <si>
    <t>Tritium</t>
  </si>
  <si>
    <t>TBq/unit op</t>
  </si>
  <si>
    <t>Radioactive atmospheric emissions</t>
  </si>
  <si>
    <t>Framatome</t>
  </si>
  <si>
    <t>Solid class A - USA</t>
  </si>
  <si>
    <t>EDF ENERGY</t>
  </si>
  <si>
    <t>Disposed uranium (t)</t>
  </si>
  <si>
    <t>tonne</t>
  </si>
  <si>
    <t>Nuclear waste</t>
  </si>
  <si>
    <t>Evacuated lowlevel radioactive waste (m3)</t>
  </si>
  <si>
    <t>Intermediate-level generated radioactive waste (m3)</t>
  </si>
  <si>
    <t>Tritium - AGR</t>
  </si>
  <si>
    <t>TBq/reactor</t>
  </si>
  <si>
    <t>Tritium - PWR</t>
  </si>
  <si>
    <t>Carbon-14 - AGR</t>
  </si>
  <si>
    <t>Carbon-14 - PWR</t>
  </si>
  <si>
    <t>EMS</t>
  </si>
  <si>
    <t>This tab provides data on environmental management: more details in section 3.2.1 “Environmental management system” of the URD</t>
  </si>
  <si>
    <t>Environmental Management System (EMS)</t>
  </si>
  <si>
    <t>SME</t>
  </si>
  <si>
    <t>Operational sites where an EMS has been implemented</t>
  </si>
  <si>
    <t>307-1</t>
  </si>
  <si>
    <t>ISO 14001</t>
  </si>
  <si>
    <t>% of production sites covered by ISO 14001</t>
  </si>
  <si>
    <t>&gt;90%</t>
  </si>
  <si>
    <t>&gt;80%</t>
  </si>
  <si>
    <t>NUCLEAR SAFETY</t>
  </si>
  <si>
    <t>Nuclear safety</t>
  </si>
  <si>
    <t>SUR</t>
  </si>
  <si>
    <t>Number of significant level-2 events on the INES scale</t>
  </si>
  <si>
    <t>403-2</t>
  </si>
  <si>
    <t>EDFgroup</t>
  </si>
  <si>
    <t>One 2023 event that was initially level 1, in the EDF Energy scope, reclassified to level 2 in 2024, this historical data has not been modified here.</t>
  </si>
  <si>
    <t>Shutdowns and events in France</t>
  </si>
  <si>
    <t>Automatic shutdowns</t>
  </si>
  <si>
    <t>nb/reactor/7000h</t>
  </si>
  <si>
    <t>Events and incidents (INES scale level 1)</t>
  </si>
  <si>
    <t>See  Obs</t>
  </si>
  <si>
    <t xml:space="preserve">EDF SA (DPNT) + Framatome + Cyclife </t>
  </si>
  <si>
    <t>Events and incidents (INES scale level 2)</t>
  </si>
  <si>
    <t>EDF SA (DPNT) + Framatome + Cyclife</t>
  </si>
  <si>
    <t>Events and incidents (level 3 and higher on the INES scale)</t>
  </si>
  <si>
    <t>Shutdowns and events in the United Kingdom</t>
  </si>
  <si>
    <t>Dosimetry in France</t>
  </si>
  <si>
    <t>SAN</t>
  </si>
  <si>
    <t>Average collective dose</t>
  </si>
  <si>
    <t>mpsv/reac</t>
  </si>
  <si>
    <t>Dosimetry in the United Kingdom</t>
  </si>
  <si>
    <t>Average collective dose - AGR</t>
  </si>
  <si>
    <t>ms/reactor</t>
  </si>
  <si>
    <t>Average collective dose - PWR</t>
  </si>
  <si>
    <t>Dose to the most exposed member of the public</t>
  </si>
  <si>
    <t>mSv/year</t>
  </si>
  <si>
    <t>Installed Electricity Capacity</t>
  </si>
  <si>
    <t>PCA</t>
  </si>
  <si>
    <t>Maximum  Electricity Capacity - Nuclear</t>
  </si>
  <si>
    <t>302-1</t>
  </si>
  <si>
    <t>MWe</t>
  </si>
  <si>
    <t>Maximum  Electricity Capacity - Coal</t>
  </si>
  <si>
    <t>Maximum  Electricity Capacity - Fuel</t>
  </si>
  <si>
    <t>Maximum  Electricity Capacity - Gas</t>
  </si>
  <si>
    <t>Maximum  Electricity Capacity - Hydraulic</t>
  </si>
  <si>
    <t>Maximum  Electricity Capacity - Geothermal</t>
  </si>
  <si>
    <t>Maximum  Electricity Capacity - Wind</t>
  </si>
  <si>
    <t>Maximum  Electricity Capacity - Solar</t>
  </si>
  <si>
    <t>Maximum  Electricity Capacity - Biomass</t>
  </si>
  <si>
    <t>Maximum  Electricity Capacity - Marine energy</t>
  </si>
  <si>
    <t>Maximum  Electricity Capacity - Various</t>
  </si>
  <si>
    <t>Total  Installed Capacity - Electricity</t>
  </si>
  <si>
    <t>Maximum  Heat Capacity - Coal</t>
  </si>
  <si>
    <t>MWth</t>
  </si>
  <si>
    <t>Maximum  Heat Capacity - Fuel</t>
  </si>
  <si>
    <t>Maximum  Heat Capacity - Gas</t>
  </si>
  <si>
    <t>Maximum  Heat Capacity - Renewable Energies</t>
  </si>
  <si>
    <t>Maximum  Heat Capacity - Various</t>
  </si>
  <si>
    <t>Total  Installed Capacity - Heat</t>
  </si>
  <si>
    <t>% Maximum  Electricity Capacity - Nuclear</t>
  </si>
  <si>
    <t>From total installed  electricity and heat capacity. The variance observed in the 2024 data compared to the figures reported in the published 2024 ESG Pack is primarily driven by a discrepancy in last year’s reporting, which has been fixed in this updated version.</t>
  </si>
  <si>
    <t>% Maximum  Electricity Capacity - Coal</t>
  </si>
  <si>
    <t>% Maximum  Electricity Capacity - Fuel</t>
  </si>
  <si>
    <t>% Maximum  Electricity Capacity - Gas</t>
  </si>
  <si>
    <t>% Maximum  Electricity Capacity - Hydraulic</t>
  </si>
  <si>
    <t>% Maximum  Electricity Capacity - Geothermal</t>
  </si>
  <si>
    <t>% Maximum  Electricity Capacity - Wind</t>
  </si>
  <si>
    <t>% Maximum  Electricity Capacity - Solar</t>
  </si>
  <si>
    <t>% Maximum  Electricity Capacity - Biomass</t>
  </si>
  <si>
    <t>% Maximum  Electricity Capacity - Marine energy</t>
  </si>
  <si>
    <t>% Maximum  Electricity Capacity - Various</t>
  </si>
  <si>
    <t>% Maximum  Heat Capacity - Coal</t>
  </si>
  <si>
    <t>% Maximum  Heat Capacity - Fuel</t>
  </si>
  <si>
    <t>% Maximum  Heat Capacity - Gas</t>
  </si>
  <si>
    <t>% Maximum  Heat Capacity - Renewable Energies</t>
  </si>
  <si>
    <t>% Maximum  Heat Capacity - Various</t>
  </si>
  <si>
    <t>Electricity generation</t>
  </si>
  <si>
    <t xml:space="preserve"> Electricity Generation - Nuclear</t>
  </si>
  <si>
    <t xml:space="preserve"> Electricity Generation - Coal</t>
  </si>
  <si>
    <t xml:space="preserve"> Electricity Generation - Fuel</t>
  </si>
  <si>
    <t xml:space="preserve"> Electricity Generation - Gas</t>
  </si>
  <si>
    <t xml:space="preserve"> Electricity Generation - Hydraulic</t>
  </si>
  <si>
    <t xml:space="preserve"> Electricity Generation - Wind</t>
  </si>
  <si>
    <t xml:space="preserve"> Electricity Generation - Solar</t>
  </si>
  <si>
    <t xml:space="preserve"> Electricity Generation - Geothermal</t>
  </si>
  <si>
    <t xml:space="preserve"> Electricity Generation - Biomass</t>
  </si>
  <si>
    <t xml:space="preserve"> Electricity Generation - Marine energy</t>
  </si>
  <si>
    <t xml:space="preserve"> Electricity Generation - Various</t>
  </si>
  <si>
    <t>Total  Generation - Electricity</t>
  </si>
  <si>
    <t xml:space="preserve"> Heat Generation - Coal</t>
  </si>
  <si>
    <t xml:space="preserve"> Heat Generation - Fuel</t>
  </si>
  <si>
    <t xml:space="preserve"> Heat Generation - Gas</t>
  </si>
  <si>
    <t xml:space="preserve"> Heat Generation - Renewable Energies</t>
  </si>
  <si>
    <t xml:space="preserve"> Heat Generation - Various</t>
  </si>
  <si>
    <t>Total  Generation - Heat</t>
  </si>
  <si>
    <t>% Electricity Generation - Nuclear</t>
  </si>
  <si>
    <t>From total  electricity and heat generation</t>
  </si>
  <si>
    <t>%  Electricity Generation - Coal</t>
  </si>
  <si>
    <t>%  Electricity Generation - Fuel</t>
  </si>
  <si>
    <t>%  Electricity Generation - Gas</t>
  </si>
  <si>
    <t>%  Electricity Generation - Hydraulic</t>
  </si>
  <si>
    <t>%  Electricity Generation - Wind</t>
  </si>
  <si>
    <t>%  Electricity Generation - Solar</t>
  </si>
  <si>
    <t>%  Electricity Generation - Geothermal</t>
  </si>
  <si>
    <t>%  Electricity Generation - Biomass</t>
  </si>
  <si>
    <t>%  Electricity Generation - Marine energy</t>
  </si>
  <si>
    <t>%  Electricity Generation - Various</t>
  </si>
  <si>
    <t>%  Heat Generation - Coal</t>
  </si>
  <si>
    <t>%  Heat Generation - Fuel</t>
  </si>
  <si>
    <t>%  Heat Generation - Gas</t>
  </si>
  <si>
    <t>%  Heat Generation - Renewable Energies</t>
  </si>
  <si>
    <t>%  Heat Generation - Various</t>
  </si>
  <si>
    <t>Electricity &amp; gas bought and sold</t>
  </si>
  <si>
    <t>Electricity purchased to be sold to end users</t>
  </si>
  <si>
    <t>Electricity sold to end users</t>
  </si>
  <si>
    <t>Natural Gas sold to end users</t>
  </si>
  <si>
    <t>TWh LHV</t>
  </si>
  <si>
    <t>Total Energy sold to end users (Electricity + Gas-LVH)</t>
  </si>
  <si>
    <t>Net Renewable Energies Capacity Installed</t>
  </si>
  <si>
    <t xml:space="preserve"> Net Renewable Electricity Capacity Installed</t>
  </si>
  <si>
    <t>GW</t>
  </si>
  <si>
    <t>NETWORKS</t>
  </si>
  <si>
    <t>Electricity transported and distributed</t>
  </si>
  <si>
    <t>T&amp;D</t>
  </si>
  <si>
    <t>Volume of Electricity transported</t>
  </si>
  <si>
    <t>Volume of Electricity distributed</t>
  </si>
  <si>
    <t>Enedis</t>
  </si>
  <si>
    <t>Electricity Losses</t>
  </si>
  <si>
    <t>Electricity distributed losses (%)</t>
  </si>
  <si>
    <t>Electricity distributed losses (GWh)</t>
  </si>
  <si>
    <t>Network Length</t>
  </si>
  <si>
    <t>Length of the electrical network (transport)</t>
  </si>
  <si>
    <t>km</t>
  </si>
  <si>
    <t>Length of the electrical network (distribution)</t>
  </si>
  <si>
    <t>Customers served by the electricity distribution network</t>
  </si>
  <si>
    <t>Grid resiliency</t>
  </si>
  <si>
    <t>System Average Interruption Duration Index (SAIDI)</t>
  </si>
  <si>
    <t>minutes</t>
  </si>
  <si>
    <t>KPI Target : target set at 62 minutes by the incentiveregulation under the TURPE</t>
  </si>
  <si>
    <t>Average interruption duration (Transport)</t>
  </si>
  <si>
    <t>INVESTMENTS</t>
  </si>
  <si>
    <t>2025-2027</t>
  </si>
  <si>
    <t>2026-2028</t>
  </si>
  <si>
    <t>INV</t>
  </si>
  <si>
    <t>Net Investments absolute</t>
  </si>
  <si>
    <t>realised</t>
  </si>
  <si>
    <t>3 year investment plan</t>
  </si>
  <si>
    <t>Existing nuclear</t>
  </si>
  <si>
    <t>bn euros</t>
  </si>
  <si>
    <t>New nuclear</t>
  </si>
  <si>
    <t>Renewable energies, incl. hydropower</t>
  </si>
  <si>
    <t>Networks</t>
  </si>
  <si>
    <t>Energy services including Nuclear services &amp; Renewable Heating/Cooling Networks</t>
  </si>
  <si>
    <t xml:space="preserve">Thermal </t>
  </si>
  <si>
    <t>Others</t>
  </si>
  <si>
    <t>TOTAL</t>
  </si>
  <si>
    <t>Net Investments ratio</t>
  </si>
  <si>
    <t>Includes nuclear services (Framatome and Arabelle Solutions since June 2024)</t>
  </si>
  <si>
    <t>Energy services &amp; Renewable Heating/Cooling Networks</t>
  </si>
  <si>
    <t>Thermal</t>
  </si>
  <si>
    <t>In 2023 and 2024, Thermal includes is Thermal and Others</t>
  </si>
  <si>
    <t>Includes nuclear services (Framatome and Arabelle Solutions since June 2024). 
The variance observed in the 2024 data compared to the figures reported in the published 2024 ESG Pack is primarily driven by either a discrepancy in last year’s reporting or a change in the calculation methodology.</t>
  </si>
  <si>
    <t>The variance observed in the 2024 data compared to the figures reported in the published 2024 ESG Pack is primarily driven by either a discrepancy in last year’s reporting or a change in the calculation methodology.</t>
  </si>
  <si>
    <t>WORKFORCE</t>
  </si>
  <si>
    <t>This tab provides data on the Group's workforce. More details are available in section 3.3.2 of the Universal Registration Document (URD)</t>
  </si>
  <si>
    <t>EFF</t>
  </si>
  <si>
    <t>Total EDF Group Worldwide</t>
  </si>
  <si>
    <t>102-8</t>
  </si>
  <si>
    <t>EDF Group</t>
  </si>
  <si>
    <t>Total workforce in full-time equivalents (FTE)</t>
  </si>
  <si>
    <t>Managers</t>
  </si>
  <si>
    <t>Non-management employees</t>
  </si>
  <si>
    <t>Female workforce</t>
  </si>
  <si>
    <t>% Women</t>
  </si>
  <si>
    <t>Male workforce</t>
  </si>
  <si>
    <t>% Men</t>
  </si>
  <si>
    <t>of which Permanent Contracts</t>
  </si>
  <si>
    <t>of which Permanent Contracts - Male</t>
  </si>
  <si>
    <t>of which Permanent Contracts - Female</t>
  </si>
  <si>
    <t>% Permanent Contracts</t>
  </si>
  <si>
    <t>of which Fixed-Term Contracts</t>
  </si>
  <si>
    <t>of which  Fixed-Term  Contracts - Male</t>
  </si>
  <si>
    <t>of which  Fixed-Term  Contracts - Female</t>
  </si>
  <si>
    <t>% Fixed-Term Contracts</t>
  </si>
  <si>
    <t>Employees breakdown by age</t>
  </si>
  <si>
    <t>Under 30</t>
  </si>
  <si>
    <t>Nb</t>
  </si>
  <si>
    <t>Employees by geographical area</t>
  </si>
  <si>
    <t>Dalkia</t>
  </si>
  <si>
    <t>EDF Renouvelables</t>
  </si>
  <si>
    <t>Electricité de Strasbourg</t>
  </si>
  <si>
    <t>Cham</t>
  </si>
  <si>
    <t>Cham becomes IZI Confort</t>
  </si>
  <si>
    <t>Groupe PEI</t>
  </si>
  <si>
    <t>PEI</t>
  </si>
  <si>
    <t>Cyclife</t>
  </si>
  <si>
    <t>G2S</t>
  </si>
  <si>
    <t>EDF solutions solaires</t>
  </si>
  <si>
    <t>EDF ENR</t>
  </si>
  <si>
    <t>EDF ENR becomes EDF Solutions Solaires</t>
  </si>
  <si>
    <t>EDF Trading</t>
  </si>
  <si>
    <t>EDFT</t>
  </si>
  <si>
    <t>Izi Solutions</t>
  </si>
  <si>
    <t>Izi Confort</t>
  </si>
  <si>
    <t>Izi Solutions Renov</t>
  </si>
  <si>
    <t>IZIVIA</t>
  </si>
  <si>
    <t>CitéGestion</t>
  </si>
  <si>
    <t>SOWEE</t>
  </si>
  <si>
    <t>Hynamics</t>
  </si>
  <si>
    <t>Agregio</t>
  </si>
  <si>
    <t>Arabelle Solution</t>
  </si>
  <si>
    <t>Nuward</t>
  </si>
  <si>
    <t>Edvance</t>
  </si>
  <si>
    <t>Europe (excluding France)</t>
  </si>
  <si>
    <t>EDF Energy</t>
  </si>
  <si>
    <t>Luminus</t>
  </si>
  <si>
    <t>EDF trading</t>
  </si>
  <si>
    <t>Energy2Market</t>
  </si>
  <si>
    <t>Americas</t>
  </si>
  <si>
    <t xml:space="preserve"> EDF Brasil Holding</t>
  </si>
  <si>
    <t>EDF Norte Fluminense</t>
  </si>
  <si>
    <t>EDF Andes Spa</t>
  </si>
  <si>
    <t>-</t>
  </si>
  <si>
    <t>China Holding Co.</t>
  </si>
  <si>
    <t>Lingbao</t>
  </si>
  <si>
    <t>Presence of employees by geographical area</t>
  </si>
  <si>
    <t>Hiers/Departures</t>
  </si>
  <si>
    <t>Hires</t>
  </si>
  <si>
    <t>401-1</t>
  </si>
  <si>
    <t>Total departures of employees who have left the company</t>
  </si>
  <si>
    <t>of which retirements/inactivity</t>
  </si>
  <si>
    <t>401-2</t>
  </si>
  <si>
    <t>of which resignations</t>
  </si>
  <si>
    <t>Turnover (exits/workforce)</t>
  </si>
  <si>
    <t>Change in scope</t>
  </si>
  <si>
    <t>Other arrivals</t>
  </si>
  <si>
    <t>Entries or exits from the scope are counted respectively under “Other arrivals” and “Other departures”. Work-study students are recorded in "Other entries"</t>
  </si>
  <si>
    <t>Other departures</t>
  </si>
  <si>
    <t>Organisation of working time</t>
  </si>
  <si>
    <t>Part-time employees (nb)</t>
  </si>
  <si>
    <t>Part-time employees (%)</t>
  </si>
  <si>
    <t>Parental leave</t>
  </si>
  <si>
    <t>Primary carer/ Maternity leave</t>
  </si>
  <si>
    <t>nb of weeks</t>
  </si>
  <si>
    <t>Secondary carer/Paternity leave</t>
  </si>
  <si>
    <t>DIVERSITY</t>
  </si>
  <si>
    <t>Gender diversity</t>
  </si>
  <si>
    <t>A Group-wide diversity goal with targets for 2040</t>
  </si>
  <si>
    <t>DIV</t>
  </si>
  <si>
    <t>Women among the Group’s executives</t>
  </si>
  <si>
    <t>405-2</t>
  </si>
  <si>
    <t>Male managers</t>
  </si>
  <si>
    <t>Female managers</t>
  </si>
  <si>
    <t>Gender pay gap</t>
  </si>
  <si>
    <t>405-1</t>
  </si>
  <si>
    <t>This percentage represents the number of female managers / the number of female employees.</t>
  </si>
  <si>
    <t>Excom</t>
  </si>
  <si>
    <t>Total executives (men + women)</t>
  </si>
  <si>
    <t>Number of women</t>
  </si>
  <si>
    <t>102-22</t>
  </si>
  <si>
    <t>Proportion of women</t>
  </si>
  <si>
    <t>Commitment against the people with disabilities</t>
  </si>
  <si>
    <t>Number of employees with disabilities</t>
  </si>
  <si>
    <t>Number of new hires with disabilities</t>
  </si>
  <si>
    <t>FIGHT AGAINST FUEL POVERTY</t>
  </si>
  <si>
    <t>Energy Poverty and Social Innovation</t>
  </si>
  <si>
    <t>POV</t>
  </si>
  <si>
    <t>Number of energy support</t>
  </si>
  <si>
    <t>102-12</t>
  </si>
  <si>
    <t>Housing Solidarity Funds</t>
  </si>
  <si>
    <t>Number of non-payment power limitations avoided compared to the number of non-payment power limitations implemented</t>
  </si>
  <si>
    <t>Number of power limitations implemented</t>
  </si>
  <si>
    <t>In 2024, without the payment aids and support put in place by EDF and Électricité de Strasbourg, the number of power limitations suffered by customers  would have been almost twice as high.</t>
  </si>
  <si>
    <t>Number of power limitations avoided</t>
  </si>
  <si>
    <t>HEALTH &amp; SAFETY</t>
  </si>
  <si>
    <t>Health &amp; Safety Management</t>
  </si>
  <si>
    <t>Operational sites for which an assessment of occupational Health &amp; Safety risks has been carried out</t>
  </si>
  <si>
    <t>403-1</t>
  </si>
  <si>
    <t>% of employees covered by a Health &amp; Safety Management System certification (OHSAS 18001, ISO 45001 VCA, MASE…)</t>
  </si>
  <si>
    <t>% of employees in all sites represented in a joint health and safety committee</t>
  </si>
  <si>
    <t>Eradicating Fatal Accidents</t>
  </si>
  <si>
    <t>Number of deaths</t>
  </si>
  <si>
    <t>Number of deaths due to accidents directly related to professional activities – Employees</t>
  </si>
  <si>
    <t>403-9</t>
  </si>
  <si>
    <t>Number of deaths due to accidents directly related to professional activities – Service providers</t>
  </si>
  <si>
    <t>Health and Safety conditions</t>
  </si>
  <si>
    <t>per million</t>
  </si>
  <si>
    <t>Overall Group frequency rate LTIR</t>
  </si>
  <si>
    <t>Employee accident severity rate</t>
  </si>
  <si>
    <t>The severity rate represents the number of days off for a thousand hours worked.</t>
  </si>
  <si>
    <t>Absenteism</t>
  </si>
  <si>
    <t>nb days/employee</t>
  </si>
  <si>
    <t>REMUNERATION</t>
  </si>
  <si>
    <t>Wages</t>
  </si>
  <si>
    <t>REM</t>
  </si>
  <si>
    <t>CEO salary / Average employee salary Ratio</t>
  </si>
  <si>
    <t>unit</t>
  </si>
  <si>
    <t>CEO salary / Median employee salary Ratio</t>
  </si>
  <si>
    <t>Type of assessment used for individual remuneration</t>
  </si>
  <si>
    <t>% of employees whose remuneration varies according to quantitative objectives including CSR criteria</t>
  </si>
  <si>
    <t>TRAINING</t>
  </si>
  <si>
    <t>TRA</t>
  </si>
  <si>
    <t>Number of hours of skills development</t>
  </si>
  <si>
    <t>404-1</t>
  </si>
  <si>
    <t>Number of employees who attended skills development sessions</t>
  </si>
  <si>
    <t>hours</t>
  </si>
  <si>
    <t xml:space="preserve">Average hours of skills development by employees trained </t>
  </si>
  <si>
    <t>Skills development expenditures</t>
  </si>
  <si>
    <t>k€</t>
  </si>
  <si>
    <t>ETHICS &amp; COMPLIANCE</t>
  </si>
  <si>
    <t>This tab provides data on ethics and compliance. More details are available in section 3.3.1 and 3.4 of the Universal Registration Document (URD)</t>
  </si>
  <si>
    <t>Ethic Organization and Compliance within the EDF Group</t>
  </si>
  <si>
    <t>ETH</t>
  </si>
  <si>
    <t>Group employees subject to the Code of Conduct</t>
  </si>
  <si>
    <t>102-16</t>
  </si>
  <si>
    <t>Suppliers subject to the Code of Conduct</t>
  </si>
  <si>
    <t>Operational sites for which an internal audit / ethics risk assessment has been carried out</t>
  </si>
  <si>
    <t>Compulsory self-assessment</t>
  </si>
  <si>
    <t>The anti-corruption program</t>
  </si>
  <si>
    <t>Employees who participated in an e-learning course on corruption</t>
  </si>
  <si>
    <t>419-1</t>
  </si>
  <si>
    <t>more than 3/4 of employees</t>
  </si>
  <si>
    <t>Internal whistleblowing system</t>
  </si>
  <si>
    <t>Topics</t>
  </si>
  <si>
    <t>Fraud</t>
  </si>
  <si>
    <t>Harassment and discrimination</t>
  </si>
  <si>
    <t xml:space="preserve">Corruption, conflicts of interest, financial ethics, violations of competition law, international sanctions and controls on international trade, human rights (child labor, forced labor, freedom of association and collective bargaining, use of force, local community rights and decent work), serious damage to the environment, and personal data protection. </t>
  </si>
  <si>
    <t>Validity of reports</t>
  </si>
  <si>
    <t>Valid reports</t>
  </si>
  <si>
    <t>Invalid reports</t>
  </si>
  <si>
    <t>Whistleblower’s relationship to the Group</t>
  </si>
  <si>
    <t>Employees</t>
  </si>
  <si>
    <t>Outside employees</t>
  </si>
  <si>
    <t>Other thrid party</t>
  </si>
  <si>
    <t>Geographical breakdown</t>
  </si>
  <si>
    <t>Europe 
(excluding FR)</t>
  </si>
  <si>
    <t>Breakdown by entity</t>
  </si>
  <si>
    <t>Other Goup subsidiaries</t>
  </si>
  <si>
    <t>EDF group (without EDF SA)</t>
  </si>
  <si>
    <t>Investigation results</t>
  </si>
  <si>
    <t>Confirmed allegations</t>
  </si>
  <si>
    <t>205-3</t>
  </si>
  <si>
    <t>% calculated on alerts for the year whose investigations were completed in January of the following year</t>
  </si>
  <si>
    <t>Partially-confirmed allegations</t>
  </si>
  <si>
    <t>Unconfirmed allegations</t>
  </si>
  <si>
    <t>Measures taken after reports</t>
  </si>
  <si>
    <t>Corrective measures</t>
  </si>
  <si>
    <t>% calculated on alerts that gave rise to action plans</t>
  </si>
  <si>
    <t>Legal measures</t>
  </si>
  <si>
    <t>Disciplinary measures</t>
  </si>
  <si>
    <t>Feedback to alerters</t>
  </si>
  <si>
    <t>Annual rate of feedback to alerters within a maximum period of one month, informing them of the admissibility and further processing of their report</t>
  </si>
  <si>
    <t>Lobbying</t>
  </si>
  <si>
    <t>Lobbying expenses</t>
  </si>
  <si>
    <t>Lobbying expenses at Group level</t>
  </si>
  <si>
    <t>205-1</t>
  </si>
  <si>
    <t>keuros</t>
  </si>
  <si>
    <t>Of which lobbying expenses in France</t>
  </si>
  <si>
    <t>Of which lobbying expenses Europe</t>
  </si>
  <si>
    <t>Representation activities expenses declared in the European Transparency Register</t>
  </si>
  <si>
    <t>European Affairs budget</t>
  </si>
  <si>
    <t>Of which of advisory fees</t>
  </si>
  <si>
    <t>Of which partnerships with associations and organizations</t>
  </si>
  <si>
    <t>Of which participation in studies and think tanks</t>
  </si>
  <si>
    <t>Of which events and comunication</t>
  </si>
  <si>
    <t>Of whick general operating expenses</t>
  </si>
  <si>
    <t>USA</t>
  </si>
  <si>
    <t>Financing of political parties (US only)</t>
  </si>
  <si>
    <t>USD</t>
  </si>
  <si>
    <t>The EDF group complies with all applicable laws and regulations governing the financing of political parties. In accordance with the legislation in force in France, EDF does not provide any funding to political parties.The Group's subsidiaries in Italy and the United Kingdom have explicitly included a prohibition on political party funding in their codes of conduct. It should also be noted that such financing is prohibited by law in Belgium. In countries where it is allowed (such as the United States), EDF group companies may determine whether it is appropriate to provide financial support. In such case, the financing shall comply with the principle of neutrality. Every year, the Group companies concerned must report any such financing to their parent company. In 2025, EDF power solutions made payments in the United States, amounting to US$52,500 in the form of Political Action Committee contributions, and US$956,000 in the form of Corporate Contributions. Framatome made payments to the United States totalling US$190,000.</t>
  </si>
  <si>
    <t>RESPONSIBLE PURCHASING</t>
  </si>
  <si>
    <t>Purchases</t>
  </si>
  <si>
    <t>PUR</t>
  </si>
  <si>
    <t>102-9</t>
  </si>
  <si>
    <t>Annual Rate of Procurement from companies in France, Italy, Belgium</t>
  </si>
  <si>
    <t>95.40%</t>
  </si>
  <si>
    <t>Assessments and audits of suppliers</t>
  </si>
  <si>
    <t>&gt;1000</t>
  </si>
  <si>
    <t>Cumulated number of suppliers at the end of each year</t>
  </si>
  <si>
    <t>Suppliers audited (on site)</t>
  </si>
  <si>
    <t>Reverse factoring</t>
  </si>
  <si>
    <t>Amounts concerned</t>
  </si>
  <si>
    <t>M euros</t>
  </si>
  <si>
    <t>This amount corresponds to revenue divested for the EDF entity only, including Orano billing.</t>
  </si>
  <si>
    <t>TAXES</t>
  </si>
  <si>
    <t>Overall Tax</t>
  </si>
  <si>
    <t>TAX</t>
  </si>
  <si>
    <t>207-1</t>
  </si>
  <si>
    <t>Tax paid by countries - EDF Group</t>
  </si>
  <si>
    <t>M€</t>
  </si>
  <si>
    <t>Belgium</t>
  </si>
  <si>
    <t>Brasil</t>
  </si>
  <si>
    <t>Greece</t>
  </si>
  <si>
    <t>Germany</t>
  </si>
  <si>
    <t>Unitet States</t>
  </si>
  <si>
    <t>South Africa</t>
  </si>
  <si>
    <t>n.s</t>
  </si>
  <si>
    <t>United Kingdom</t>
  </si>
  <si>
    <t>Poland</t>
  </si>
  <si>
    <t>Ireland</t>
  </si>
  <si>
    <t>Vietnam</t>
  </si>
  <si>
    <t>Mexico</t>
  </si>
  <si>
    <t>Slovakia</t>
  </si>
  <si>
    <t>China</t>
  </si>
  <si>
    <t>Luxembourg</t>
  </si>
  <si>
    <t>Austria</t>
  </si>
  <si>
    <t>Russia</t>
  </si>
  <si>
    <t>Switzerland</t>
  </si>
  <si>
    <t>Turkey</t>
  </si>
  <si>
    <t>Portugal</t>
  </si>
  <si>
    <t>Egypt</t>
  </si>
  <si>
    <t>Norway</t>
  </si>
  <si>
    <t>Singapore</t>
  </si>
  <si>
    <t>Japan</t>
  </si>
  <si>
    <t>Hungary</t>
  </si>
  <si>
    <t>Israel</t>
  </si>
  <si>
    <t>Netherlands</t>
  </si>
  <si>
    <t>Bulgaria</t>
  </si>
  <si>
    <t>Denmark</t>
  </si>
  <si>
    <t>Chile</t>
  </si>
  <si>
    <t>Spain</t>
  </si>
  <si>
    <t>Canada</t>
  </si>
  <si>
    <t>Roumanie</t>
  </si>
  <si>
    <t>Arabie Saoudite</t>
  </si>
  <si>
    <t>RESEARCH &amp; DEVELOPMENT</t>
  </si>
  <si>
    <t>R&amp;D</t>
  </si>
  <si>
    <t>R&amp;D Investments (euros)</t>
  </si>
  <si>
    <t>201-2</t>
  </si>
  <si>
    <t>Meuros</t>
  </si>
  <si>
    <t xml:space="preserve">EDF Group R&amp;D investments include the R&amp;D expenditure of certain subsidiaries, mainly Framatome, Edison and EDF UK. </t>
  </si>
  <si>
    <t>201-3</t>
  </si>
  <si>
    <t>R&amp;D Investments (dollars)</t>
  </si>
  <si>
    <t>M$</t>
  </si>
  <si>
    <t>Based on the exchange rate (1 EUR = 1,0389 USD end 2024 ; 1,1750 end 2025)</t>
  </si>
  <si>
    <t>R&amp;D Investments / Revenue</t>
  </si>
  <si>
    <t>R&amp;D employees</t>
  </si>
  <si>
    <t>DIALOGUE</t>
  </si>
  <si>
    <t>Dialogue and Consultation with Stakeholders</t>
  </si>
  <si>
    <t>DLG</t>
  </si>
  <si>
    <t xml:space="preserve">Proportion of projects on which there is consultation in accordance with the Equator Principles </t>
  </si>
  <si>
    <t xml:space="preserve">Since 2021, the KPI target must reach 100% each year. </t>
  </si>
  <si>
    <t>Internal Listening Practices</t>
  </si>
  <si>
    <t>% of employees who have participated to an internal engagement survey</t>
  </si>
  <si>
    <t>102-43</t>
  </si>
  <si>
    <t>% of employees who say being engaged in the Group</t>
  </si>
  <si>
    <t>Social Dialogue</t>
  </si>
  <si>
    <t>Rate of employees covered by a collective agreement</t>
  </si>
  <si>
    <t>102-41</t>
  </si>
  <si>
    <t>PHILANTHROPY</t>
  </si>
  <si>
    <t>Amount allocated to non-profit associations</t>
  </si>
  <si>
    <t>PHI</t>
  </si>
  <si>
    <t>Total amount allocated to non-profit associations</t>
  </si>
  <si>
    <t>of which EDF Foundation</t>
  </si>
  <si>
    <t>Foundation</t>
  </si>
  <si>
    <t>Fonds Agir Pour l’Emploi EDF (FAPE EDF)</t>
  </si>
  <si>
    <t>Number of jobs created or subsidised</t>
  </si>
  <si>
    <t>Subsidies granted (in millions of euros)</t>
  </si>
  <si>
    <t>Employee and retired donors</t>
  </si>
  <si>
    <t>CORPORATE GOVERNANCE</t>
  </si>
  <si>
    <t>Board of Directors</t>
  </si>
  <si>
    <t>GOV</t>
  </si>
  <si>
    <t>Members of the Board of Directors</t>
  </si>
  <si>
    <t>102-18</t>
  </si>
  <si>
    <t>of which women (nb)</t>
  </si>
  <si>
    <t>of which women (%)</t>
  </si>
  <si>
    <t>of which non-executives</t>
  </si>
  <si>
    <t>Attendance rate</t>
  </si>
  <si>
    <t>Legal target</t>
  </si>
  <si>
    <t>Members of the Board of Directors excluding employee representatives</t>
  </si>
  <si>
    <t>of which Women (nb)</t>
  </si>
  <si>
    <t>of which Women (%)</t>
  </si>
  <si>
    <t xml:space="preserve">In accordance with Article L. 225-18-1 of the French Commercial Code (Code de commerce) and the order of 20 August 2014, EDF is subject to the rules relating to the balanced representation of women and men on Boards of Directors and the Company must comply with a proportion of no less than 40% of Directors of each gender on the Board, excluding Directors representing employees. Furthermore, in accordance with  the diversity policy defined by the Board of Directors in February 2019, the Board had considered that the ratio of 41.7% women at that date was satisfactory, without excluding the possibility of increasing the number of women in the event of changes in the composition of the Board. </t>
  </si>
  <si>
    <t>of which independants according to AFEP MEDEF Code (nb)</t>
  </si>
  <si>
    <t>of which independants according to AFEP MEDEF Code (%)</t>
  </si>
  <si>
    <t>The target according to "AFEP-MEDEF Code" is 33,3%.</t>
  </si>
  <si>
    <t>Statutory auditors</t>
  </si>
  <si>
    <t>Statutory auditors fees</t>
  </si>
  <si>
    <t>Non audit services (Meuros)</t>
  </si>
  <si>
    <t>Non-audit services mainly correspond to certifications of financial and accounting information or Independent Reports on social, environmental and societal information required under Article L. 225-102-1 of the French Commercial Code, (ii) services relating to disposals of entities, (iii) tax services authorised by local legislation, and (iv) operating process reviews and information system consulting services that are unrelated to the production of accounting and financial information.</t>
  </si>
  <si>
    <t>Certification of sustainability reporting</t>
  </si>
  <si>
    <t>Non audit services (%)</t>
  </si>
  <si>
    <t>Certification of sustainability reporting (%)</t>
  </si>
  <si>
    <t>ESG RATING</t>
  </si>
  <si>
    <t>This tab provides data on EGS ratings</t>
  </si>
  <si>
    <t>N°</t>
  </si>
  <si>
    <t>CDP</t>
  </si>
  <si>
    <t>An international non-profit organization, CDP conducts an annual assessment of companies on climate change (CDP Climate Change). 
Rating scale (min-max) ranges from D- to A.</t>
  </si>
  <si>
    <t>CDP Climate Change</t>
  </si>
  <si>
    <t xml:space="preserve"> Ex-Carbon Disclosure Project</t>
  </si>
  <si>
    <t>RAT</t>
  </si>
  <si>
    <t>Performance (D– to A)</t>
  </si>
  <si>
    <t>A</t>
  </si>
  <si>
    <t>A-</t>
  </si>
  <si>
    <t>Global average</t>
  </si>
  <si>
    <t>C</t>
  </si>
  <si>
    <t>B</t>
  </si>
  <si>
    <t>Nuclear power generation group average</t>
  </si>
  <si>
    <t>SUSTAINALYTICS</t>
  </si>
  <si>
    <t>Acquired by Morningstar in 2020, Sustainalytics produces, among other things, an ESG Rating of companies as well as an assessment under the prism of Risk Rating.
Rating scale (min-max) for ESG rating ranges from 0 to 100, and from Severe to Negligible for ESG Risk.</t>
  </si>
  <si>
    <t>EDF overall score (0 to 100)</t>
  </si>
  <si>
    <t>Top percentile</t>
  </si>
  <si>
    <t>ESG Criteria</t>
  </si>
  <si>
    <t xml:space="preserve"> ESG Risk Rating</t>
  </si>
  <si>
    <t>EDF risk rating</t>
  </si>
  <si>
    <t>Medium risk</t>
  </si>
  <si>
    <t>Medium Risk</t>
  </si>
  <si>
    <t>Assesses how exposed and how well companies manage their material ESG issues.</t>
  </si>
  <si>
    <t>EDF overall score</t>
  </si>
  <si>
    <t>ESG Risk Exposure</t>
  </si>
  <si>
    <t>72.1</t>
  </si>
  <si>
    <t>73.3</t>
  </si>
  <si>
    <t>Exposure refers to the extent to which a company is exposed to different material ESG Issues.</t>
  </si>
  <si>
    <t>ESG Risk Management</t>
  </si>
  <si>
    <t>70.5</t>
  </si>
  <si>
    <t>78.3</t>
  </si>
  <si>
    <t>The management score assesses the robustness of a company's ESG programs, practices, and policies. EDF is ranked first among peers.</t>
  </si>
  <si>
    <t>Average Electricity sector score</t>
  </si>
  <si>
    <t>Environment</t>
  </si>
  <si>
    <t>Morgan Stanley Capital International (MSCI)</t>
  </si>
  <si>
    <t>MSCI produces ESG ratings, based on risks identified as material by sector. The agency also produces non-financial indices.
Rating scale (min-max) ranges from CCC to AAA, and from 0 to 10.</t>
  </si>
  <si>
    <t>MSCI Rating</t>
  </si>
  <si>
    <t>EDF overall score (CCC to AAA)</t>
  </si>
  <si>
    <t xml:space="preserve">A </t>
  </si>
  <si>
    <t>Score global</t>
  </si>
  <si>
    <t>6.1</t>
  </si>
  <si>
    <t>6.4</t>
  </si>
  <si>
    <t>Industry average 5.9</t>
  </si>
  <si>
    <t>Environment (0 to 10)</t>
  </si>
  <si>
    <t>7.7</t>
  </si>
  <si>
    <t>7.9</t>
  </si>
  <si>
    <t>Industry average 6.4</t>
  </si>
  <si>
    <t>Social (0 to 10)</t>
  </si>
  <si>
    <t>8.5</t>
  </si>
  <si>
    <t>7.1</t>
  </si>
  <si>
    <t>Industry average 5.3</t>
  </si>
  <si>
    <t>Governance (0 to 10)</t>
  </si>
  <si>
    <t>2.3</t>
  </si>
  <si>
    <t>EcoVadis</t>
  </si>
  <si>
    <t>EcoVadis produces a CSR rating to support sustainability in global supply chains, and enables performance sharing with business partners.
Rating scale (min-max) ranges from 0 to 100.</t>
  </si>
  <si>
    <t>EcoVadis Rating</t>
  </si>
  <si>
    <t xml:space="preserve"> Labor &amp; Human Rights</t>
  </si>
  <si>
    <t>Ethics</t>
  </si>
  <si>
    <t>Sustainable Procurement</t>
  </si>
  <si>
    <t>Disclosures</t>
  </si>
  <si>
    <t>Link</t>
  </si>
  <si>
    <t>MAIN DOCUMENTS</t>
  </si>
  <si>
    <t>Universal Registration Document</t>
  </si>
  <si>
    <t>https://www.edf.fr/en/the-edf-group/dedicated-sections/investors/regulated-information</t>
  </si>
  <si>
    <t>Impact Report </t>
  </si>
  <si>
    <t>https://www.edf.fr/en/the-edf-group/taking-action-as-a-responsible-company/reports-and-indicators/2021-impact-report</t>
  </si>
  <si>
    <t>Just Transition Report</t>
  </si>
  <si>
    <t>Just Transition is inherent to our raison d’être | EDF Group</t>
  </si>
  <si>
    <t>Moody's EDF NZA (Net Zero Assessment)</t>
  </si>
  <si>
    <t>https://www.edf.fr/sites/groupe/files/2024-02/edfgroup_moodys_nza-2_20240215_en.pdf</t>
  </si>
  <si>
    <t>https://www.edf.fr/en/the-edf-group/taking-action-as-a-responsible-company/reports-and-indicators/greenhouse-effect-gas-emissions</t>
  </si>
  <si>
    <t>https://www.edf.fr/en/the-edf-group/taking-action-as-a-responsible-company/reports-and-indicators/reports</t>
  </si>
  <si>
    <t>Responsible Advocay Charter</t>
  </si>
  <si>
    <t>https://www.edf.fr/sites/groupe/files/2024-06/edfgroup_responsible-advocacy-charter_20240605_va.pdf</t>
  </si>
  <si>
    <t>Climate Policy Engagement Review</t>
  </si>
  <si>
    <t>https://www.edf.fr/sites/groupe/files/2025-06/edfgroup_climate-policy-engagement-review_2024_va.pdf</t>
  </si>
  <si>
    <t>SOCIAL AND HUMAN RIGHTS</t>
  </si>
  <si>
    <t xml:space="preserve">EDF Foundation Annual Report Digest </t>
  </si>
  <si>
    <t>https://fondation.edf.com/rapports-et-communiques-de-presse/#</t>
  </si>
  <si>
    <t>A socially-responsible employer</t>
  </si>
  <si>
    <t>https://www.edf.fr/en/the-edf-group/taking-action-as-a-responsible-company/our-six-corporate-responsibility-goals/a-socially-responsible-employer</t>
  </si>
  <si>
    <t>A consultative approach for each new project</t>
  </si>
  <si>
    <t>https://www.edf.fr/en/the-edf-group/our-commitments/corporate-social-responsibility/a-consultative-approach-for-each-new-project</t>
  </si>
  <si>
    <t>Taking action as a responsible company</t>
  </si>
  <si>
    <t>https://www.edf.fr/en/the-edf-group/taking-action-as-a-responsible-company</t>
  </si>
  <si>
    <t>https://www.edf.fr/en/the-edf-group/taking-action-as-a-responsible-company/meeting-the-challenge-of-the-energy-transition-in-non-interconnected-areas</t>
  </si>
  <si>
    <t>Annual results</t>
  </si>
  <si>
    <t>https://www.edf.fr/en/the-edf-group/dedicated-sections/investors-shareholders/financial-and-extra-financial-performance/financial-results</t>
  </si>
  <si>
    <t>https://www.edf.fr/edf-recrute/nos-actualites-rh/edf-sa-publie-un-index-de-l-egalite-a-95-points-au-titre-de-2024</t>
  </si>
  <si>
    <t>ETHICS AND COMPLIANCE</t>
  </si>
  <si>
    <t>Human Rights and fundamental freedoms, Health and safety, Environment and Business Ethics: the EDF group’s commitments and requirements</t>
  </si>
  <si>
    <t>https://www.edf.fr/sites/groupe/files/contrib/groupe-edf/engagements/2021/rse/edfgroup_rse_referentiel-ddv-2021_en.pdf</t>
  </si>
  <si>
    <t>Group's Ethic Charter</t>
  </si>
  <si>
    <t>https://www.edf.fr/en/the-edf-group/taking-action-as-a-responsible-company/ethics-and-compliance-programme/respect-for-the-groups-values</t>
  </si>
  <si>
    <t>Code of Conduct</t>
  </si>
  <si>
    <t>https://www.edf.fr/sites/default/files/contrib/groupe-edf/engagements/ethique/2021/edf_code-de-conduite_2021_va.pdf</t>
  </si>
  <si>
    <t>https://www.bkms-system.com/bkwebanon/report/clientInfo?cin=5edf6</t>
  </si>
  <si>
    <t>Whistleblowing system</t>
  </si>
  <si>
    <t>https://www.edf.fr/en/the-edf-group/taking-action-as-a-responsible-company/ethics-compliance/whistleblowing-system</t>
  </si>
  <si>
    <t>Ethics and Compliance Programme</t>
  </si>
  <si>
    <t>https://www.edf.fr/en/the-edf-group/our-commitments/ethics-compliance/ethics-compliance-policy/compliance-with-other-regulations#duty-of-vigilance</t>
  </si>
  <si>
    <t>https://www.edf.fr/en/the-edf-group/our-commitments/ethics-compliance/ethics-compliance-policy/preventing-the-risk-of-corruption</t>
  </si>
  <si>
    <t>Group ethic and compliance Policy</t>
  </si>
  <si>
    <t>https://www.edf.fr/sites/groupe/files/contrib/content/engagement%20ethique%20et%20confirmite%20groupe/page%201/ethics-and-compliance-group-policy-v2.1-summary.pdf</t>
  </si>
  <si>
    <t>Health and Safety Policy</t>
  </si>
  <si>
    <t>Implementation of the ethics and compliance policy</t>
  </si>
  <si>
    <t>https://www.edf.fr/sites/groupe/files/contrib/content/engagement%20ethique%20et%20confirmite%20groupe/page%201/implementation-of-a-group-ethics-and-compliance-policy.pdf</t>
  </si>
  <si>
    <t xml:space="preserve">FINANCE </t>
  </si>
  <si>
    <t xml:space="preserve">Periodic information </t>
  </si>
  <si>
    <t xml:space="preserve">https://www.edf.fr/en/the-edf-group/dedicated-sections/investors-shareholders/regulated-information </t>
  </si>
  <si>
    <t>Financial results and Extra-Financial Performance</t>
  </si>
  <si>
    <t>Sustainable Finance</t>
  </si>
  <si>
    <t>https://www.edf.fr/en/the-edf-group/dedicated-sections/investors-shareholders/bonds/green-bonds</t>
  </si>
  <si>
    <t>GENERAL</t>
  </si>
  <si>
    <t xml:space="preserve">EDF at a glance </t>
  </si>
  <si>
    <t>https://www.edf.fr/en/the-edf-group/edf-at-a-glance</t>
  </si>
  <si>
    <t>Fact &amp; Figures</t>
  </si>
  <si>
    <t>https://www.edf.fr/en/the-edf-group/dedicated-sections/investors-shareholders/financial-and-extra-financial-performance/edf-group-s-facts-and-figures</t>
  </si>
  <si>
    <t>https://www.edf.fr/sites/default/files/documents/chapitres_du_doc_de_reference/2015/edf_ddr2011_016_vf.pdf</t>
  </si>
  <si>
    <r>
      <t xml:space="preserve">European Affairs Division Annual Report </t>
    </r>
    <r>
      <rPr>
        <i/>
        <sz val="8"/>
        <rFont val="Arial"/>
        <family val="2"/>
      </rPr>
      <t xml:space="preserve">(please see European Affairs section) </t>
    </r>
  </si>
  <si>
    <r>
      <t xml:space="preserve">Global Framework agreement on Corporate Social Responsibility </t>
    </r>
    <r>
      <rPr>
        <i/>
        <sz val="8"/>
        <color indexed="8"/>
        <rFont val="Arial"/>
        <family val="2"/>
      </rPr>
      <t>(in French)</t>
    </r>
  </si>
  <si>
    <r>
      <t xml:space="preserve">Global Framework agreement on Corporate Social Responsibility </t>
    </r>
    <r>
      <rPr>
        <i/>
        <sz val="8"/>
        <color indexed="8"/>
        <rFont val="Arial"/>
        <family val="2"/>
      </rPr>
      <t>(in English)</t>
    </r>
  </si>
  <si>
    <r>
      <t xml:space="preserve">External whistleblowing system </t>
    </r>
    <r>
      <rPr>
        <i/>
        <sz val="8"/>
        <color indexed="8"/>
        <rFont val="Arial"/>
        <family val="2"/>
      </rPr>
      <t>(website)</t>
    </r>
  </si>
  <si>
    <r>
      <t xml:space="preserve">EDF's Articles of Association </t>
    </r>
    <r>
      <rPr>
        <i/>
        <sz val="8"/>
        <color indexed="8"/>
        <rFont val="Arial"/>
        <family val="2"/>
      </rPr>
      <t>(only available in French)</t>
    </r>
  </si>
  <si>
    <r>
      <t>Internal regulations of the Board of Directors</t>
    </r>
    <r>
      <rPr>
        <i/>
        <sz val="8"/>
        <color indexed="8"/>
        <rFont val="Arial"/>
        <family val="2"/>
      </rPr>
      <t xml:space="preserve"> (available in French only)</t>
    </r>
  </si>
  <si>
    <t>This tab provides information on the reporting scope of this Pack.</t>
  </si>
  <si>
    <t>AUDITED DATA</t>
  </si>
  <si>
    <t xml:space="preserve">Level of assurance  </t>
  </si>
  <si>
    <t>Extract of the report and conclusion</t>
  </si>
  <si>
    <t>AA</t>
  </si>
  <si>
    <t xml:space="preserve"> EDF group ranks among the top 5% of companies across all sectors</t>
  </si>
  <si>
    <t>7.5</t>
  </si>
  <si>
    <t>5.1</t>
  </si>
  <si>
    <t>6.9</t>
  </si>
  <si>
    <t>20.8</t>
  </si>
  <si>
    <t>75.5</t>
  </si>
  <si>
    <t>78.9</t>
  </si>
  <si>
    <t>https://www.edf.fr/sites/groupe/files/2025-05/statuts-edf-au-11-juin-2024-du-2025-05-23.pdf</t>
  </si>
  <si>
    <t>https://www.edf.fr/sites/groupe/files/2026-01/health_Safety_Prevention_Policy2025.pdf</t>
  </si>
  <si>
    <t>EDF Energy Gender Pay Gap Report 2025</t>
  </si>
  <si>
    <t>https://www.edfenergy.com/sites/default/files/2026-02/EDF-Gender-Pay-Gap-Report-2025.pdf</t>
  </si>
  <si>
    <r>
      <t>GHG Emissions Assessment EDF (s</t>
    </r>
    <r>
      <rPr>
        <i/>
        <sz val="8"/>
        <color rgb="FF000000"/>
        <rFont val="Arial"/>
        <family val="2"/>
      </rPr>
      <t>ince 2024, the EDF Group's carbon footprint has been included in the Universal Registration Document</t>
    </r>
    <r>
      <rPr>
        <sz val="8"/>
        <color rgb="FF000000"/>
        <rFont val="Arial"/>
        <family val="2"/>
      </rPr>
      <t>)</t>
    </r>
  </si>
  <si>
    <t xml:space="preserve">Statutory Auditors certify sustainability information and verify the disclosure requirements under Article 8 of Regulation (EU) 2020/852 (for the year
ended December 31, 2025) of EDF's sustainability statement. Their report can be found in URD 2025 (section 3.5).
In the ESG Pack, column C  indicates data which are extracted from the sustainability statement and as such are subject to the auditing process. 
</t>
  </si>
  <si>
    <t>REPORTING SCOPE 2025</t>
  </si>
  <si>
    <t>No. 1 in customer relations in the “Service Companies” sector (BearingPoint Customer Relation Podium Award – Kantar TNS, 2025 edition)</t>
  </si>
  <si>
    <r>
      <t>Overall comments:</t>
    </r>
    <r>
      <rPr>
        <sz val="12"/>
        <rFont val="Calibri"/>
        <family val="2"/>
      </rPr>
      <t xml:space="preserve"> At the end of December 2025, in France, more than 90% of customers were equipped with smart meters. These advanced meters are a key link of smart networks. They provide all stakeholders, distributors, suppliers, customers and local authorities with a wide range of benefits.</t>
    </r>
    <r>
      <rPr>
        <sz val="12"/>
        <color theme="1"/>
        <rFont val="Calibri"/>
        <family val="2"/>
      </rPr>
      <t xml:space="preserve"> As of the end of 2025, 45,4 million meters had been installed.</t>
    </r>
    <r>
      <rPr>
        <sz val="12"/>
        <rFont val="Calibri"/>
        <family val="2"/>
      </rPr>
      <t xml:space="preserve">
The development of digital tools has enabled the EDF group to accelerate the reduction of its carbon footprint as well as the carbon footprint of its customers. The fast increase in the number of visits to digital consumption monitoring platforms is clear evidence of this customer-side development.</t>
    </r>
    <r>
      <rPr>
        <sz val="12"/>
        <color indexed="10"/>
        <rFont val="Calibri"/>
        <family val="2"/>
      </rPr>
      <t xml:space="preserve">
</t>
    </r>
    <r>
      <rPr>
        <sz val="12"/>
        <rFont val="Calibri"/>
        <family val="2"/>
      </rPr>
      <t>The EDF group was the first French group to sign the “EV100” commitment, which aims at having a fleet of 100% electric light vehicles by 2030. This project covers over 48,000 vehicles and charging infrastructure on almost 2,100 sites worldwide, 75% of which had already been equipped by the end of 2025.</t>
    </r>
  </si>
  <si>
    <t>The production data for conventional non-hazardous waste were marked in 2024 by the inclusion in EDF Energy’s reporting scope of waste from the Hinkley Point C construction site.</t>
  </si>
  <si>
    <r>
      <rPr>
        <b/>
        <u/>
        <sz val="12"/>
        <rFont val="Aptos Narrow"/>
        <family val="2"/>
        <scheme val="minor"/>
      </rPr>
      <t>Overall comments</t>
    </r>
    <r>
      <rPr>
        <sz val="12"/>
        <rFont val="Aptos Narrow"/>
        <family val="2"/>
        <scheme val="minor"/>
      </rPr>
      <t xml:space="preserve">: The Group’s water intensity was 0.87 L/kWh in 2025, below the threshold set, despite an increase compared to 2023 and 2024 due to the increase in nuclear power generation. Considering the expected evolution of the electricity generation facilities, the water intensity at Group level is expected to decrease in the years to come.
</t>
    </r>
  </si>
  <si>
    <r>
      <t>Overall comments:</t>
    </r>
    <r>
      <rPr>
        <sz val="12"/>
        <rFont val="Aptos Narrow"/>
        <family val="2"/>
        <scheme val="minor"/>
      </rPr>
      <t xml:space="preserve"> The Group confirms the need for an effective environmental management system to guarantee control of the environmental risks of activities having significant environmental impacts, in particular for the prevention of pollution; to meet regulatory compliance obligations and environmental commitments to stakeholders; to adapt the effectiveness of organizations to environmental issues. The Group also wants to maintain Group-level ISO 14001 certification, acquired and renewed since 2002. To date, more than 80% of the sites are concerned, covering almost all of the Group's turnover.</t>
    </r>
  </si>
  <si>
    <r>
      <rPr>
        <b/>
        <u/>
        <sz val="12"/>
        <rFont val="Aptos Narrow"/>
        <family val="2"/>
        <scheme val="minor"/>
      </rPr>
      <t>Overall comments</t>
    </r>
    <r>
      <rPr>
        <sz val="12"/>
        <rFont val="Aptos Narrow"/>
        <family val="2"/>
        <scheme val="minor"/>
      </rPr>
      <t>: In 2025, the conventional waste recovery rate was 90,5%. The conventional waste recycling rate target ensures that the Group optimally manages its conventional waste production with a circularity approach that allows, following treatment, recycling and possibly reuse of raw materials in the production circuit, and, lastly, resource savings. It thus limits the tonnage of non-recovered waste, requiring final storage that may have various negative impacts on the environment. This target was defined through an analysis of the main waste-producing activities and the technical possibilities of waste collection, sorting and recycling. Waste that is collected in an ultimate waste storage centre consists of waste that does not benefit from recovery processes: sludge from flue gas processing (de-sulphurisation) or effluent processing and containing hazardous substances (the prefectural by-laws for authorisation require burial of this waste), insulation and mineral insulation (no industrial-sector solution available), and mixed waste similar to household waste.  Year-to-year changes in tonnage are strongly influenced by investments and decommissioning programmes as well as, regarding the hydropower sector, the cleaning work for dams.</t>
    </r>
  </si>
  <si>
    <r>
      <rPr>
        <b/>
        <u/>
        <sz val="12"/>
        <rFont val="Aptos Narrow"/>
        <family val="2"/>
        <scheme val="minor"/>
      </rPr>
      <t>Overall comments:</t>
    </r>
    <r>
      <rPr>
        <sz val="12"/>
        <rFont val="Aptos Narrow"/>
        <family val="2"/>
        <scheme val="minor"/>
      </rPr>
      <t xml:space="preserve"> In November 2021, EDF committed itself to no longer requesting that electricity be cut off for unpaid bills from residential customers in France. With this measure, EDF goes further than its regulatory obligations outside the winter grace period by replacing the cut-off with a power limit of 1kVA. This measure took effect on 1 April 2022 and is applied in all cases, unless it is physically or technically impossible to limit the power of the home’s electricity supply. In 2025, 624,000 customers were affected by a power limitation. 
The effectiveness of actions aimed at avoiding energy poverty is monitored through the number of avoided power limitation cases in France or outages for non-payment in other countries. When customers adhere to their agreed payment deadlines, they not only manage to absorb their debt related to their energy bill but also avoid a power limitation if they live in France and a disconnection in other countries. </t>
    </r>
  </si>
  <si>
    <t>See URD "Notes to the consolidated financial statements", note 8.2 "Reconciliation of the theoretical and effective tax expense (tax proof)"</t>
  </si>
  <si>
    <r>
      <t xml:space="preserve">Overall comments: </t>
    </r>
    <r>
      <rPr>
        <sz val="12"/>
        <rFont val="Aptos Narrow"/>
        <family val="2"/>
        <scheme val="minor"/>
      </rPr>
      <t>The EDF group thus contributes to the development of the French regions through an annual payment of more than €1000 Million in local taxes to local authorities.</t>
    </r>
  </si>
  <si>
    <t>EDF R&amp;D has 1,880 employees in France, plus 155 PhD students and 107 work-study trainees of 48 different nationalities. Worldwide, it also has 274 employees on local
contracts and 14 expatriates</t>
  </si>
  <si>
    <t>The CSRD (Corporate Sustainability Reporting Directive) was transposed into French law in December 2023 and is applicable to the Group from the 2024 financial year (see note 20). Controlled entities are Edison and Électricité de Strasbourg, which publish their own sustainability report.</t>
  </si>
  <si>
    <t>Indicateur-clé de performance</t>
  </si>
  <si>
    <t>Périmètre</t>
  </si>
  <si>
    <t>Unité</t>
  </si>
  <si>
    <t>Objectif</t>
  </si>
  <si>
    <t>Émissions Scope 1</t>
  </si>
  <si>
    <t>MtCO₂e vs 2017</t>
  </si>
  <si>
    <t>Émissions Scope 3</t>
  </si>
  <si>
    <t>MtCO₂e vs 2019</t>
  </si>
  <si>
    <t>Émissions de CO₂ évitées, grâce à la vente de produits et services innovants</t>
  </si>
  <si>
    <t>MtCO₂</t>
  </si>
  <si>
    <t>Intensité carbone : émissions spécifiques de CO₂ dues à la production d’électricité et de chaleur</t>
  </si>
  <si>
    <t>gCO₂/kWh</t>
  </si>
  <si>
    <t>Développement des énergies renouvelables</t>
  </si>
  <si>
    <t>GW bruts mis en service/an en moyenne</t>
  </si>
  <si>
    <t>Développement des réseaux : durée annuelle moyenne de coupure ressentie par les clients</t>
  </si>
  <si>
    <t>min</t>
  </si>
  <si>
    <t>Part des plans d’adaptation mis à jour ces 2 dernières années</t>
  </si>
  <si>
    <t>Restauration des écosystèmes : renaturation d’espaces naturels</t>
  </si>
  <si>
    <t>nombre de sites</t>
  </si>
  <si>
    <t>Intensité eau : eau consommée/production électrique du parc</t>
  </si>
  <si>
    <t>Travaux en cours sur le recyclage du combustible usé</t>
  </si>
  <si>
    <t>Taux annuel de déchets conventionnels dirigés vers des filières de valorisation</t>
  </si>
  <si>
    <t>LTIR Global</t>
  </si>
  <si>
    <t>par million</t>
  </si>
  <si>
    <t>Précarité énergétique : limitations de puissance évitées EDF SA &amp; ÉS</t>
  </si>
  <si>
    <t>Cible Groupe à construire</t>
  </si>
  <si>
    <t>Taux de mixité : femmes dirigeantes</t>
  </si>
  <si>
    <t>Délais de paiement</t>
  </si>
  <si>
    <t>France, Royaume-Uni, Belgique, Italie</t>
  </si>
  <si>
    <t>jours</t>
  </si>
  <si>
    <t>&lt; 60 *</t>
  </si>
  <si>
    <t>Taux annuel d’achats territorial</t>
  </si>
  <si>
    <t>Taux annuel de projets avec concertation engagée</t>
  </si>
  <si>
    <t>2027: -65 %, 2030: -70 %, 2035: -80 %, 2050: -90%</t>
  </si>
  <si>
    <t>2027: -30 %, 2030: -35 %, 2035: -45%, 2050: -90%</t>
  </si>
  <si>
    <t>2030: 30, 2035: 45</t>
  </si>
  <si>
    <t>2030: 30, 2035: 22</t>
  </si>
  <si>
    <t>2035: up to 6</t>
  </si>
  <si>
    <t>2025: 61,6</t>
  </si>
  <si>
    <t>2026: 100 %</t>
  </si>
  <si>
    <t>2030 target: 30</t>
  </si>
  <si>
    <t>2030 &lt; 0,9</t>
  </si>
  <si>
    <t>2030 &gt; 90%</t>
  </si>
  <si>
    <t>2025 &lt; 1,6, 2026 &lt; 1,2, 2028 &lt; 0,7, 2032 &lt; 0,5</t>
  </si>
  <si>
    <t>635778 (évitées) / 624085 (réalisées)</t>
  </si>
  <si>
    <t>398612 (évitées)/ 426938 (réalisées)</t>
  </si>
  <si>
    <t>2030: 40 %</t>
  </si>
  <si>
    <t>2030: 60 jours</t>
  </si>
  <si>
    <t>&lt; 62 en France</t>
  </si>
  <si>
    <t>2030: 100 %</t>
  </si>
  <si>
    <t>EDF SA (DPNT) + Framatome.</t>
  </si>
  <si>
    <t>In France, after the Sapin 2 law was passed, EDF registered as an interest representative with France’s High Authority for the Transparency of Public Life (HATVP) and must therefore declare, before 31 March  each year, its interest representation activities for the previous year,  as well as the amount spent on them. This information is made public on the High Authority’s website (for EDF: https://www.hatvp.fr/ fiche-organisation/?organisation=552081317).</t>
  </si>
  <si>
    <t xml:space="preserve">2023 value is the one of the France scope (excluding the United Kingdom). </t>
  </si>
  <si>
    <t>Chiffres clés RTE https://www.rte-france.com/decouvrir-rte/finances/chiffres-cles-publications-economiques-financieres#Chiffrescles</t>
  </si>
  <si>
    <r>
      <rPr>
        <b/>
        <u/>
        <sz val="12"/>
        <color theme="1"/>
        <rFont val="Aptos Narrow"/>
        <family val="2"/>
        <scheme val="minor"/>
      </rPr>
      <t>Overall comments:</t>
    </r>
    <r>
      <rPr>
        <sz val="12"/>
        <color theme="1"/>
        <rFont val="Aptos Narrow"/>
        <family val="2"/>
        <scheme val="minor"/>
      </rPr>
      <t xml:space="preserve"> In 2025, nearly 94% of the Group's investments were in decarbonised technologies. From 2026 to 2028, the Group forecasts an increase in net annual investments and expects to reach an average of €28 billion per year, at least 96% of which will be allocated to decarbonised activities.</t>
    </r>
  </si>
  <si>
    <t>Bilan électrique RTE 2025 https://analysesetdonnees.rte-france.com/bilan-electrique-2025/production#Vuedensemble</t>
  </si>
  <si>
    <t>Bilan électrique Enedis https://data.enedis.fr/pages/bilan-electrique/</t>
  </si>
  <si>
    <t>2025 revenue: 113,3 billion EUR.</t>
  </si>
  <si>
    <t>The carbon price range currently used by EDF in its scenarios is around €60 to €195 per tCO2 by 2040, with a median price of €155 per tCO2 (see section 3.2.2.3.3 "Use of an internal carbon price to guide investments" - URD 2025)</t>
  </si>
  <si>
    <t xml:space="preserve">The reporting has evolved in 2024 with CSRD. </t>
  </si>
  <si>
    <t>Rate of gross annual remuneration dedicated to skills development</t>
  </si>
  <si>
    <t>30 to 49</t>
  </si>
  <si>
    <t>50 and over</t>
  </si>
  <si>
    <t>EDF Power Solutions</t>
  </si>
  <si>
    <t>Izi Solutions Durables</t>
  </si>
  <si>
    <t>EDF Brasil Holding</t>
  </si>
  <si>
    <t>of which dismissals</t>
  </si>
  <si>
    <t>Since 2024, this indicator represents the ratio between the total number of departures over a year (“total departures” indicator) and the number of employees as of 31 December of the year, as defined in CSRD.</t>
  </si>
  <si>
    <t>Leaves range from 16 to 48 weeks depending on the number of children to be taken care for and the employee's status (IEG/ non IEG)
Basic minimum</t>
  </si>
  <si>
    <t>Basic minimum.</t>
  </si>
  <si>
    <t>KPI Group: 40% of women among the Group’s executives by the end of 2030.</t>
  </si>
  <si>
    <t>female managers / total female workforce</t>
  </si>
  <si>
    <t>Women on executive committees</t>
  </si>
  <si>
    <t>female managers / total managers men and women</t>
  </si>
  <si>
    <t>EDF in France</t>
  </si>
  <si>
    <t>Rate of access to Skills Development</t>
  </si>
  <si>
    <t xml:space="preserve">Average hours of skills development by employees  </t>
  </si>
  <si>
    <r>
      <t xml:space="preserve">Overall comments: </t>
    </r>
    <r>
      <rPr>
        <sz val="12"/>
        <rFont val="Calibri"/>
        <family val="2"/>
      </rPr>
      <t>The Group invested over €700 million in 2025, providing more than 8 million hours of training and professional capacity-building. The Group continues its efforts to optimize training programs and to diversify methods of skills development.</t>
    </r>
  </si>
  <si>
    <t>https://igsnr.com/wp-content/uploads/2026/02/Rapport-IGSNR-2025.pdf</t>
  </si>
  <si>
    <t>EDF SA (DPNT) - https://igsnr.com/wp-content/uploads/2026/02/Rapport-IGSNR-2025.pdf</t>
  </si>
  <si>
    <t>With regard to environmental, social and societal indicators, the reporting scope is based on the Group's financial consolidation scope and comprises EDF as well as all the fully consolidated subsidiaries (100% integration of the value of the indicators) in accordance with financial standards (IAS-IFRS). The list of the main companies included in the scope of consolidation is presented in section 6.1, note 3 “Scope of consolidation” to the consolidated financial statements for the financial year ended 31 December 2025.
The contributions of entities accounted for using the equity method are excluded from non-financial reporting, with the exception of the indicator on renewable capacities in net consolidation. The indicators of the sustainability statement relating to the value chain (Scope 3 greenhouse gases only in 2025) include equity-accounted investments and non-controlled interests up to the proportion held by the EDF group. 
The entities acquired during the financial year are included, where applicable, in the financial scope of consolidation in the year of acquisition if their acquisition was completed at least six months before the accounting closing date. Data on both staff and generation capacities is presented at 31 December of the relevant year.
The reporting indicators are used on the following basis: 
       -the scope of consolidation established by the Financial Department; 
       -the aforementioned rules in terms of variation of scope; 
       -the criteria linked to relevance of the subsidiaries’ activities in terms of environmental and societal impact: 
       -for the environmental and societal data, only data from industrial activities that are significant in terms of environmental impact is reported; therefore the data for some subsidiaries included in the financial scope may not appear in the report due to their activity or their small size with respect to the environmental challenges,
       -concerning social data, the selection criterion is the entity’s workforce (greater than 50).   
The environmental and societal data in the Sustainability Statement are based on methodological sheets.</t>
  </si>
  <si>
    <r>
      <rPr>
        <sz val="10"/>
        <color indexed="8"/>
        <rFont val="Calibri"/>
        <family val="2"/>
      </rPr>
      <t xml:space="preserve">The report covers the sustainability information and the information required by Article 8 of Regulation (EU) 2020/852, relating to the financial year ended December 31, 2025 and included in chapter 3 “Sustainability Statement and Vigilance Plan”, and included in sections 3.1. to 3.5.1
of Chapter 3 entitled “Sustainability Statement and Vigilance Plan” of the Group's management report.
Pursuant to Article L. 233-28-4 of the French Commercial Code (Code de commerce), EDF is required to include the above-mentioned information in a separate section of the Group's management report.
This information enables an understanding of the impact of the Group's activity on sustainability matters, as well as the way in which these matters influence the development of its business, performance and position. Sustainability matters include environmental, social and corporate governance matters.
Pursuant to Article L. 821-54 paragraph II of the aforementioned Code, our responsibility is to carry out the procedures necessary to issue a conclusion, expressing limited assurance, on:
● compliance with the requirements of sustainability reporting standards adopted by the European Commission pursuant to Article 29 ter of Directive (EU) 2013/34 of the European Parliament and of the Council of 26 June 2013, as amended by Directive (EU) 2022/2464 of the European Parliament and of the Council of 14 December 2022 (hereinafter ESRS for European Sustainability Reporting Standards), of the process implemented by EDF to determine the information reported, including, where applicable to the Group, the obligation to consult the social and economic committee provided for in the sixth paragraph of Article L. 2312-17 of the French Labour Code (Code du travail);
● compliance of the sustainability information included in the Group's management report with the provisions of Article L. 233-28-4 of the French Commercial Code, including with the ESRS; and
● compliance with the reporting requirements set out in Article 8 of Regulation (EU) 2020/852.
This engagement is carried out in compliance with the ethical rules, including independence and quality control rule, prescribed by the French Commercial Code. 
It is also governed by the H2A guidelines on "Limited assurance engagement - Certification of sustainability reporting and verification of disclosure requirements set out in Article 8 of Regulation (EU) 2020/852".
</t>
    </r>
    <r>
      <rPr>
        <b/>
        <sz val="10"/>
        <color indexed="8"/>
        <rFont val="Calibri"/>
        <family val="2"/>
      </rPr>
      <t xml:space="preserve">
Compliance with the requirements set out in the ESRS of the process implemented by EDF to determine the information reported, including the obligation to consult the social and economic committee provided for in the sixth paragraph of Article L. 2312-17 of the French Labour Code
Conclusion of the procedures carried out : On the basis of the procedures we have carried out, we have not identified any material errors, omissions or inconsistencies regarding the compliance of the process implemented by EDF with the ESRS.
Compliance of the information included in the Sustainability Statement section of the Group's management report with the provisions of Article L. 233-28-4 of the French Commercial Code, including with the ESRS. 
Conclusion of the procedures carried out : Based on the procedures we have carried out, we have not identified any material errors, omissions or inconsistencies regarding the compliance of the sustainability information included in the Group's management report with the provisions of Article L. 233-28-4 of the French Commercial Code, including the ESRS.</t>
    </r>
  </si>
  <si>
    <t>The increase in biomass consumption in recent years can be explained by the conversion of the Port Est power plant in La Réunion to biomass.</t>
  </si>
  <si>
    <t>Resulting from the combustion of coal and biomass for electricity and heat generation, ash has properties that enable it to be recycled for various uses (particularly cement and concrete). As part of a continuous improvement approach, EDF has undertaken research to improve the recovery of ash, sediment and sludge in particular through the scientific work of the RECORD association, a network dedicated to the development of the circular economy and a national player in applied research in the field of the efficient use of resources and waste, with the collaboration of the Group's R&amp;D</t>
  </si>
  <si>
    <t>EDF SA, Arabelle Solutions, Dalkia in France,
EDF power solutions, Edison, Enedis,
Framatome, Luminus</t>
  </si>
  <si>
    <t>Suppliers assessments with a CSR component</t>
  </si>
  <si>
    <t>The decrease in the amount of non-renewable waste burned between 2024 and 2025 can be explained by the reduced availability of waste-to-energy plants.</t>
  </si>
  <si>
    <t>To be published</t>
  </si>
  <si>
    <t>Male/female equality index</t>
  </si>
  <si>
    <t>Corporate social responsibility - Acting for a just transition</t>
  </si>
  <si>
    <t>https://www.edf.fr/en/the-edf-group/taking-climate-action/corporate-social-responsibility/acting-for-a-just-transition</t>
  </si>
  <si>
    <t>https://www.edf.fr/sites/groupe/files/2025-03/edfgroup_accord-rse_2025-2030_vf.pdf</t>
  </si>
  <si>
    <t>https://www.edf.fr/sites/groupe/files/2025-04/edfgroup_accord-rse_2025-2030_va.pdf</t>
  </si>
  <si>
    <t>Effective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</si>
</sst>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_ ;\-#,##0\ "/>
    <numFmt numFmtId="165" formatCode="_-* #,##0.00\ _€_-;\-* #,##0.00\ _€_-;_-* &quot;-&quot;??\ _€_-;_-@_-"/>
    <numFmt numFmtId="166" formatCode="0.0"/>
    <numFmt numFmtId="167" formatCode="0.000"/>
    <numFmt numFmtId="168" formatCode="#,##0.000_ ;\-#,##0.000\ "/>
    <numFmt numFmtId="169" formatCode="_-* #,##0.0\ _€_-;\-* #,##0.0\ _€_-;_-* &quot;-&quot;??\ _€_-;_-@_-"/>
    <numFmt numFmtId="170" formatCode="0.0%"/>
    <numFmt numFmtId="171" formatCode="#,##0.000"/>
    <numFmt numFmtId="172" formatCode="#,##0.00_ ;\-#,##0.00\ "/>
    <numFmt numFmtId="173" formatCode="#,##0.0"/>
  </numFmts>
  <fonts count="9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8"/>
      <name val="Aptos Narrow"/>
      <family val="2"/>
      <scheme val="minor"/>
    </font>
    <font>
      <b/>
      <sz val="10"/>
      <color theme="0"/>
      <name val="Aptos Narrow"/>
      <family val="2"/>
      <scheme val="minor"/>
    </font>
    <font>
      <b/>
      <sz val="14"/>
      <color theme="0"/>
      <name val="Aptos Narrow"/>
      <family val="2"/>
      <scheme val="minor"/>
    </font>
    <font>
      <b/>
      <sz val="8"/>
      <color theme="0"/>
      <name val="Aptos Narrow"/>
      <family val="2"/>
      <scheme val="minor"/>
    </font>
    <font>
      <b/>
      <sz val="7"/>
      <color theme="0"/>
      <name val="Aptos Narrow"/>
      <family val="2"/>
      <scheme val="minor"/>
    </font>
    <font>
      <sz val="8"/>
      <color theme="0"/>
      <name val="Aptos Narrow"/>
      <family val="2"/>
      <scheme val="minor"/>
    </font>
    <font>
      <b/>
      <sz val="12"/>
      <color theme="0"/>
      <name val="Aptos Narrow"/>
      <family val="2"/>
      <scheme val="minor"/>
    </font>
    <font>
      <b/>
      <sz val="8"/>
      <color rgb="FF0070C0"/>
      <name val="Aptos Narrow"/>
      <family val="2"/>
      <scheme val="minor"/>
    </font>
    <font>
      <b/>
      <sz val="10"/>
      <color theme="1"/>
      <name val="Aptos Narrow"/>
      <family val="2"/>
      <scheme val="minor"/>
    </font>
    <font>
      <sz val="10"/>
      <color theme="1"/>
      <name val="Aptos Narrow"/>
      <family val="2"/>
      <scheme val="minor"/>
    </font>
    <font>
      <sz val="8"/>
      <color theme="1"/>
      <name val="Aptos Narrow"/>
      <family val="2"/>
      <scheme val="minor"/>
    </font>
    <font>
      <b/>
      <sz val="8"/>
      <color theme="9" tint="-0.499984740745262"/>
      <name val="Aptos Narrow"/>
      <family val="2"/>
      <scheme val="minor"/>
    </font>
    <font>
      <sz val="10"/>
      <color theme="9" tint="-0.499984740745262"/>
      <name val="Aptos Narrow"/>
      <family val="2"/>
      <scheme val="minor"/>
    </font>
    <font>
      <sz val="8"/>
      <name val="Aptos Narrow"/>
      <family val="2"/>
      <scheme val="minor"/>
    </font>
    <font>
      <sz val="8"/>
      <color rgb="FFFF0000"/>
      <name val="Aptos Narrow"/>
      <family val="2"/>
      <scheme val="minor"/>
    </font>
    <font>
      <sz val="10"/>
      <color theme="0"/>
      <name val="Aptos Narrow"/>
      <family val="2"/>
      <scheme val="minor"/>
    </font>
    <font>
      <b/>
      <sz val="10"/>
      <color rgb="FF00B050"/>
      <name val="Aptos Narrow"/>
      <family val="2"/>
      <scheme val="minor"/>
    </font>
    <font>
      <sz val="6"/>
      <name val="Aptos Narrow"/>
      <family val="2"/>
      <scheme val="minor"/>
    </font>
    <font>
      <b/>
      <sz val="10"/>
      <color rgb="FF92D050"/>
      <name val="Aptos Narrow"/>
      <family val="2"/>
      <scheme val="minor"/>
    </font>
    <font>
      <sz val="8"/>
      <color theme="1" tint="0.14999847407452621"/>
      <name val="Aptos Narrow"/>
      <family val="2"/>
      <scheme val="minor"/>
    </font>
    <font>
      <sz val="10"/>
      <name val="Aptos Narrow"/>
      <family val="2"/>
      <scheme val="minor"/>
    </font>
    <font>
      <b/>
      <u/>
      <sz val="12"/>
      <name val="Aptos Narrow"/>
      <family val="2"/>
      <scheme val="minor"/>
    </font>
    <font>
      <sz val="12"/>
      <name val="Calibri"/>
      <family val="2"/>
    </font>
    <font>
      <sz val="12"/>
      <color indexed="10"/>
      <name val="Calibri"/>
      <family val="2"/>
    </font>
    <font>
      <b/>
      <sz val="7"/>
      <color theme="9" tint="-0.499984740745262"/>
      <name val="Aptos Narrow"/>
      <family val="2"/>
      <scheme val="minor"/>
    </font>
    <font>
      <b/>
      <sz val="11"/>
      <color rgb="FFFFFFFF"/>
      <name val="Calibri"/>
      <family val="2"/>
    </font>
    <font>
      <b/>
      <sz val="10"/>
      <color rgb="FFFFFFFF"/>
      <name val="Calibri"/>
      <family val="2"/>
    </font>
    <font>
      <b/>
      <sz val="14"/>
      <color rgb="FFFFFFFF"/>
      <name val="Calibri"/>
      <family val="2"/>
    </font>
    <font>
      <b/>
      <sz val="8"/>
      <color rgb="FFFFFFFF"/>
      <name val="Calibri"/>
      <family val="2"/>
    </font>
    <font>
      <b/>
      <sz val="7"/>
      <color rgb="FFFFFFFF"/>
      <name val="Calibri"/>
      <family val="2"/>
    </font>
    <font>
      <b/>
      <sz val="7"/>
      <color rgb="FF375623"/>
      <name val="Calibri"/>
      <family val="2"/>
    </font>
    <font>
      <b/>
      <sz val="10"/>
      <color rgb="FF375623"/>
      <name val="Calibri"/>
      <family val="2"/>
    </font>
    <font>
      <sz val="8"/>
      <color rgb="FF000000"/>
      <name val="Calibri"/>
      <family val="2"/>
    </font>
    <font>
      <sz val="8"/>
      <name val="Calibri"/>
      <family val="2"/>
    </font>
    <font>
      <b/>
      <sz val="12"/>
      <color rgb="FFFFFFFF"/>
      <name val="Calibri"/>
      <family val="2"/>
    </font>
    <font>
      <sz val="7"/>
      <name val="Calibri"/>
      <family val="2"/>
    </font>
    <font>
      <b/>
      <sz val="8"/>
      <color rgb="FF0070C0"/>
      <name val="Calibri"/>
      <family val="2"/>
    </font>
    <font>
      <b/>
      <sz val="10"/>
      <color rgb="FF000000"/>
      <name val="Calibri"/>
      <family val="2"/>
    </font>
    <font>
      <sz val="10"/>
      <color rgb="FF000000"/>
      <name val="Calibri"/>
      <family val="2"/>
    </font>
    <font>
      <sz val="10"/>
      <color rgb="FF375623"/>
      <name val="Calibri"/>
      <family val="2"/>
    </font>
    <font>
      <sz val="8"/>
      <color rgb="FF00B050"/>
      <name val="Calibri"/>
      <family val="2"/>
    </font>
    <font>
      <sz val="10"/>
      <name val="Calibri"/>
      <family val="2"/>
    </font>
    <font>
      <sz val="8"/>
      <color rgb="FFFF0000"/>
      <name val="Calibri"/>
      <family val="2"/>
    </font>
    <font>
      <sz val="11"/>
      <name val="Aptos Narrow"/>
      <family val="2"/>
      <scheme val="minor"/>
    </font>
    <font>
      <sz val="9"/>
      <color theme="9" tint="-0.499984740745262"/>
      <name val="Aptos Narrow"/>
      <family val="2"/>
      <scheme val="minor"/>
    </font>
    <font>
      <sz val="8"/>
      <color indexed="10"/>
      <name val="Calibri"/>
      <family val="2"/>
    </font>
    <font>
      <sz val="9"/>
      <name val="Aptos Narrow"/>
      <family val="2"/>
      <scheme val="minor"/>
    </font>
    <font>
      <strike/>
      <sz val="8"/>
      <color rgb="FFFF0000"/>
      <name val="Aptos Narrow"/>
      <family val="2"/>
      <scheme val="minor"/>
    </font>
    <font>
      <b/>
      <sz val="8"/>
      <color rgb="FF00B050"/>
      <name val="Aptos Narrow"/>
      <family val="2"/>
      <scheme val="minor"/>
    </font>
    <font>
      <sz val="12"/>
      <name val="Aptos Narrow"/>
      <family val="2"/>
      <scheme val="minor"/>
    </font>
    <font>
      <sz val="10"/>
      <color rgb="FF003366"/>
      <name val="Aptos Narrow"/>
      <family val="2"/>
      <scheme val="minor"/>
    </font>
    <font>
      <b/>
      <sz val="10"/>
      <color theme="9" tint="-0.499984740745262"/>
      <name val="Aptos Narrow"/>
      <family val="2"/>
      <scheme val="minor"/>
    </font>
    <font>
      <sz val="10"/>
      <color theme="9" tint="-0.499984740745262"/>
      <name val="Calibri"/>
      <family val="2"/>
    </font>
    <font>
      <sz val="8"/>
      <color theme="1"/>
      <name val="Calibri"/>
      <family val="2"/>
    </font>
    <font>
      <u/>
      <sz val="8"/>
      <color theme="10"/>
      <name val="Aptos Narrow"/>
      <family val="2"/>
      <scheme val="minor"/>
    </font>
    <font>
      <b/>
      <sz val="9"/>
      <color theme="0"/>
      <name val="Aptos Narrow"/>
      <family val="2"/>
      <scheme val="minor"/>
    </font>
    <font>
      <sz val="9"/>
      <color theme="1"/>
      <name val="Aptos Narrow"/>
      <family val="2"/>
      <scheme val="minor"/>
    </font>
    <font>
      <b/>
      <sz val="8"/>
      <color theme="1"/>
      <name val="Aptos Narrow"/>
      <family val="2"/>
      <scheme val="minor"/>
    </font>
    <font>
      <sz val="8"/>
      <color rgb="FF00B050"/>
      <name val="Aptos Narrow"/>
      <family val="2"/>
      <scheme val="minor"/>
    </font>
    <font>
      <sz val="8"/>
      <color rgb="FF00B0F0"/>
      <name val="Aptos Narrow"/>
      <family val="2"/>
      <scheme val="minor"/>
    </font>
    <font>
      <sz val="11"/>
      <color rgb="FF00B0F0"/>
      <name val="Aptos Narrow"/>
      <family val="2"/>
      <scheme val="minor"/>
    </font>
    <font>
      <sz val="10"/>
      <color theme="4" tint="-0.499984740745262"/>
      <name val="Aptos Narrow"/>
      <family val="2"/>
      <scheme val="minor"/>
    </font>
    <font>
      <sz val="7"/>
      <color theme="0"/>
      <name val="Aptos Narrow"/>
      <family val="2"/>
      <scheme val="minor"/>
    </font>
    <font>
      <sz val="8"/>
      <color theme="9" tint="-0.499984740745262"/>
      <name val="Aptos Narrow"/>
      <family val="2"/>
      <scheme val="minor"/>
    </font>
    <font>
      <b/>
      <sz val="8"/>
      <color rgb="FFFF9999"/>
      <name val="Aptos Narrow"/>
      <family val="2"/>
      <scheme val="minor"/>
    </font>
    <font>
      <sz val="8"/>
      <color rgb="FFFF9999"/>
      <name val="Aptos Narrow"/>
      <family val="2"/>
      <scheme val="minor"/>
    </font>
    <font>
      <sz val="8"/>
      <color rgb="FF375623"/>
      <name val="Calibri"/>
      <family val="2"/>
    </font>
    <font>
      <sz val="10"/>
      <color theme="0"/>
      <name val="Calibri"/>
      <family val="2"/>
    </font>
    <font>
      <b/>
      <sz val="12"/>
      <color theme="0"/>
      <name val="Calibri"/>
      <family val="2"/>
    </font>
    <font>
      <sz val="11"/>
      <color rgb="FF003366"/>
      <name val="Aptos Narrow"/>
      <family val="2"/>
      <scheme val="minor"/>
    </font>
    <font>
      <b/>
      <sz val="8"/>
      <color rgb="FF003366"/>
      <name val="Aptos Narrow"/>
      <family val="2"/>
      <scheme val="minor"/>
    </font>
    <font>
      <sz val="10"/>
      <color theme="1" tint="0.14999847407452621"/>
      <name val="Aptos Narrow"/>
      <family val="2"/>
      <scheme val="minor"/>
    </font>
    <font>
      <b/>
      <sz val="10"/>
      <color theme="1" tint="0.14999847407452621"/>
      <name val="Aptos Narrow"/>
      <family val="2"/>
      <scheme val="minor"/>
    </font>
    <font>
      <b/>
      <sz val="10"/>
      <name val="Aptos Narrow"/>
      <family val="2"/>
      <scheme val="minor"/>
    </font>
    <font>
      <sz val="8"/>
      <name val="Arial"/>
      <family val="2"/>
    </font>
    <font>
      <sz val="8"/>
      <color rgb="FF000000"/>
      <name val="Arial"/>
      <family val="2"/>
    </font>
    <font>
      <i/>
      <sz val="8"/>
      <name val="Arial"/>
      <family val="2"/>
    </font>
    <font>
      <i/>
      <sz val="8"/>
      <color indexed="8"/>
      <name val="Arial"/>
      <family val="2"/>
    </font>
    <font>
      <b/>
      <sz val="10"/>
      <color indexed="8"/>
      <name val="Calibri"/>
      <family val="2"/>
    </font>
    <font>
      <sz val="10"/>
      <color indexed="8"/>
      <name val="Calibri"/>
      <family val="2"/>
    </font>
    <font>
      <i/>
      <sz val="8"/>
      <color rgb="FF000000"/>
      <name val="Arial"/>
      <family val="2"/>
    </font>
    <font>
      <sz val="12"/>
      <color theme="1"/>
      <name val="Calibri"/>
      <family val="2"/>
    </font>
    <font>
      <sz val="9"/>
      <color rgb="FFFF0000"/>
      <name val="Aptos Narrow"/>
      <family val="2"/>
      <scheme val="minor"/>
    </font>
    <font>
      <b/>
      <u/>
      <sz val="12"/>
      <color theme="1"/>
      <name val="Aptos Narrow"/>
      <family val="2"/>
      <scheme val="minor"/>
    </font>
    <font>
      <sz val="12"/>
      <color theme="1"/>
      <name val="Aptos Narrow"/>
      <family val="2"/>
      <scheme val="minor"/>
    </font>
    <font>
      <b/>
      <sz val="11"/>
      <color rgb="FFFF0000"/>
      <name val="Aptos Narrow"/>
      <family val="2"/>
      <scheme val="minor"/>
    </font>
  </fonts>
  <fills count="27">
    <fill>
      <patternFill patternType="none"/>
    </fill>
    <fill>
      <patternFill patternType="gray125"/>
    </fill>
    <fill>
      <patternFill patternType="solid">
        <fgColor theme="2"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757171"/>
        <bgColor rgb="FF000000"/>
      </patternFill>
    </fill>
    <fill>
      <patternFill patternType="solid">
        <fgColor rgb="FF92D050"/>
        <bgColor rgb="FF000000"/>
      </patternFill>
    </fill>
    <fill>
      <patternFill patternType="solid">
        <fgColor theme="0"/>
        <bgColor rgb="FF000000"/>
      </patternFill>
    </fill>
    <fill>
      <patternFill patternType="solid">
        <fgColor rgb="FFFFFFFF"/>
        <bgColor rgb="FF000000"/>
      </patternFill>
    </fill>
    <fill>
      <patternFill patternType="solid">
        <fgColor theme="0" tint="-0.249977111117893"/>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rgb="FF003366"/>
        <bgColor indexed="64"/>
      </patternFill>
    </fill>
    <fill>
      <patternFill patternType="solid">
        <fgColor rgb="FF336699"/>
        <bgColor indexed="64"/>
      </patternFill>
    </fill>
    <fill>
      <patternFill patternType="solid">
        <fgColor rgb="FFFF9999"/>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rgb="FFD9D9D9"/>
        <bgColor indexed="64"/>
      </patternFill>
    </fill>
    <fill>
      <patternFill patternType="solid">
        <fgColor rgb="FFFF7C80"/>
        <bgColor indexed="64"/>
      </patternFill>
    </fill>
    <fill>
      <patternFill patternType="solid">
        <fgColor theme="1" tint="0.34998626667073579"/>
        <bgColor rgb="FF000000"/>
      </patternFill>
    </fill>
    <fill>
      <patternFill patternType="solid">
        <fgColor rgb="FF1057C8"/>
        <bgColor indexed="64"/>
      </patternFill>
    </fill>
    <fill>
      <patternFill patternType="solid">
        <fgColor rgb="FF1057C8"/>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165" fontId="1" fillId="0" borderId="0" applyFont="0" applyFill="0" applyBorder="0" applyAlignment="0" applyProtection="0"/>
  </cellStyleXfs>
  <cellXfs count="698">
    <xf numFmtId="0" fontId="0" fillId="0" borderId="0" xfId="0"/>
    <xf numFmtId="0" fontId="7" fillId="3" borderId="2" xfId="3" applyFont="1" applyFill="1" applyBorder="1" applyAlignment="1">
      <alignment horizontal="center" wrapText="1"/>
    </xf>
    <xf numFmtId="0" fontId="8"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13" fillId="2" borderId="2" xfId="0" applyFont="1" applyFill="1" applyBorder="1" applyAlignment="1">
      <alignment horizontal="right" vertical="center"/>
    </xf>
    <xf numFmtId="0" fontId="10" fillId="2" borderId="2" xfId="0" applyFont="1" applyFill="1" applyBorder="1" applyAlignment="1">
      <alignment horizontal="right" vertical="center"/>
    </xf>
    <xf numFmtId="0" fontId="15" fillId="5"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8" fillId="0" borderId="2" xfId="0" applyFont="1" applyBorder="1" applyAlignment="1">
      <alignment horizontal="center" vertical="center"/>
    </xf>
    <xf numFmtId="0" fontId="19" fillId="0" borderId="2"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20" fillId="0" borderId="2" xfId="0" applyFont="1" applyBorder="1" applyAlignment="1">
      <alignment vertical="center" wrapText="1"/>
    </xf>
    <xf numFmtId="0" fontId="0" fillId="6" borderId="0" xfId="0" applyFill="1"/>
    <xf numFmtId="0" fontId="21" fillId="6" borderId="2" xfId="0" applyFont="1" applyFill="1" applyBorder="1" applyAlignment="1">
      <alignment wrapText="1"/>
    </xf>
    <xf numFmtId="0" fontId="20" fillId="6" borderId="2" xfId="0" applyFont="1" applyFill="1" applyBorder="1" applyAlignment="1">
      <alignment wrapText="1"/>
    </xf>
    <xf numFmtId="0" fontId="21" fillId="0" borderId="2" xfId="0" applyFont="1" applyBorder="1"/>
    <xf numFmtId="0" fontId="23" fillId="5" borderId="2" xfId="0" applyFont="1" applyFill="1" applyBorder="1" applyAlignment="1">
      <alignment horizontal="left" vertical="center" wrapText="1"/>
    </xf>
    <xf numFmtId="0" fontId="7" fillId="3" borderId="2" xfId="3" applyFont="1" applyFill="1" applyBorder="1" applyAlignment="1">
      <alignment horizontal="center" vertical="center" wrapText="1"/>
    </xf>
    <xf numFmtId="0" fontId="10" fillId="0" borderId="2" xfId="0" applyFont="1" applyBorder="1" applyAlignment="1">
      <alignment horizontal="center" vertical="center"/>
    </xf>
    <xf numFmtId="0" fontId="10" fillId="2" borderId="4" xfId="0" applyFont="1" applyFill="1" applyBorder="1" applyAlignment="1">
      <alignment horizontal="center" vertical="center"/>
    </xf>
    <xf numFmtId="0" fontId="19" fillId="6" borderId="2" xfId="0" applyFont="1" applyFill="1" applyBorder="1" applyAlignment="1">
      <alignment horizontal="right" vertical="center" wrapText="1"/>
    </xf>
    <xf numFmtId="0" fontId="17" fillId="0" borderId="2" xfId="0" applyFont="1" applyBorder="1" applyAlignment="1">
      <alignment vertical="center"/>
    </xf>
    <xf numFmtId="0" fontId="17" fillId="5" borderId="2" xfId="0" applyFont="1" applyFill="1" applyBorder="1" applyAlignment="1">
      <alignment horizontal="left" vertical="center" wrapText="1"/>
    </xf>
    <xf numFmtId="0" fontId="17" fillId="7"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6" borderId="0" xfId="0" applyFont="1" applyFill="1" applyAlignment="1">
      <alignment horizontal="center" vertical="center" wrapText="1"/>
    </xf>
    <xf numFmtId="2" fontId="19" fillId="6" borderId="2" xfId="0" applyNumberFormat="1" applyFont="1" applyFill="1" applyBorder="1" applyAlignment="1">
      <alignment horizontal="right" vertical="center" wrapText="1"/>
    </xf>
    <xf numFmtId="2" fontId="13" fillId="4" borderId="2" xfId="0" applyNumberFormat="1" applyFont="1" applyFill="1" applyBorder="1" applyAlignment="1">
      <alignment horizontal="right" vertical="center" wrapText="1"/>
    </xf>
    <xf numFmtId="2" fontId="16" fillId="6" borderId="2" xfId="0" applyNumberFormat="1" applyFont="1" applyFill="1" applyBorder="1" applyAlignment="1">
      <alignment horizontal="left" vertical="center" wrapText="1"/>
    </xf>
    <xf numFmtId="0" fontId="17" fillId="6" borderId="2" xfId="0" applyFont="1" applyFill="1" applyBorder="1" applyAlignment="1">
      <alignment horizontal="center" vertical="center"/>
    </xf>
    <xf numFmtId="0" fontId="19" fillId="0" borderId="2" xfId="0" applyFont="1" applyBorder="1" applyAlignment="1">
      <alignment horizontal="right" vertical="center" wrapText="1"/>
    </xf>
    <xf numFmtId="2" fontId="16" fillId="5" borderId="2" xfId="0" applyNumberFormat="1" applyFont="1" applyFill="1" applyBorder="1" applyAlignment="1">
      <alignment horizontal="left" vertical="center" wrapText="1"/>
    </xf>
    <xf numFmtId="0" fontId="20" fillId="6" borderId="2" xfId="0" applyFont="1" applyFill="1" applyBorder="1" applyAlignment="1">
      <alignment horizontal="center" vertical="center"/>
    </xf>
    <xf numFmtId="0" fontId="17" fillId="6" borderId="2" xfId="0" applyFont="1" applyFill="1" applyBorder="1" applyAlignment="1">
      <alignment horizontal="right" vertical="center"/>
    </xf>
    <xf numFmtId="0" fontId="10" fillId="2" borderId="4" xfId="0" applyFont="1" applyFill="1" applyBorder="1" applyAlignment="1">
      <alignment horizontal="center" vertical="center" wrapText="1"/>
    </xf>
    <xf numFmtId="0" fontId="17" fillId="0" borderId="2" xfId="0" applyFont="1" applyBorder="1"/>
    <xf numFmtId="0" fontId="17" fillId="6" borderId="2" xfId="0" applyFont="1" applyFill="1" applyBorder="1" applyAlignment="1">
      <alignment horizontal="center" vertical="center" wrapText="1"/>
    </xf>
    <xf numFmtId="0" fontId="17" fillId="0" borderId="2" xfId="0" applyFont="1" applyBorder="1" applyAlignment="1">
      <alignment wrapText="1"/>
    </xf>
    <xf numFmtId="0" fontId="27" fillId="0" borderId="2" xfId="0" applyFont="1" applyBorder="1" applyAlignment="1">
      <alignment horizontal="left" vertical="center" wrapText="1"/>
    </xf>
    <xf numFmtId="0" fontId="20" fillId="0" borderId="2" xfId="0" applyFont="1" applyBorder="1" applyAlignment="1">
      <alignment horizontal="center" vertical="center" wrapText="1"/>
    </xf>
    <xf numFmtId="0" fontId="17" fillId="0" borderId="2" xfId="0" applyFont="1" applyBorder="1" applyAlignment="1">
      <alignment vertical="center" wrapText="1"/>
    </xf>
    <xf numFmtId="0" fontId="0" fillId="0" borderId="2" xfId="0" applyBorder="1" applyAlignment="1">
      <alignment wrapText="1"/>
    </xf>
    <xf numFmtId="0" fontId="9" fillId="4" borderId="3" xfId="0" applyFont="1" applyFill="1" applyBorder="1" applyAlignment="1">
      <alignment horizontal="center" vertical="center" wrapText="1"/>
    </xf>
    <xf numFmtId="0" fontId="0" fillId="4" borderId="2" xfId="0" applyFill="1" applyBorder="1"/>
    <xf numFmtId="0" fontId="13" fillId="2" borderId="4" xfId="0" applyFont="1" applyFill="1" applyBorder="1" applyAlignment="1">
      <alignment horizontal="right" vertical="center"/>
    </xf>
    <xf numFmtId="0" fontId="10" fillId="2"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7" fillId="0" borderId="2" xfId="0" quotePrefix="1" applyFont="1" applyBorder="1" applyAlignment="1">
      <alignment horizontal="left" vertical="justify" wrapText="1"/>
    </xf>
    <xf numFmtId="0" fontId="34" fillId="9" borderId="2"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32" fillId="8" borderId="2" xfId="0" applyFont="1" applyFill="1" applyBorder="1" applyAlignment="1">
      <alignment horizontal="left" vertical="center" wrapText="1"/>
    </xf>
    <xf numFmtId="0" fontId="38" fillId="0" borderId="2" xfId="0" applyFont="1" applyBorder="1" applyAlignment="1">
      <alignment vertical="center" wrapText="1"/>
    </xf>
    <xf numFmtId="0" fontId="42" fillId="0" borderId="2" xfId="0" applyFont="1" applyBorder="1" applyAlignment="1">
      <alignment horizontal="left" vertical="center" wrapText="1"/>
    </xf>
    <xf numFmtId="0" fontId="46" fillId="11" borderId="2" xfId="0" applyFont="1" applyFill="1" applyBorder="1" applyAlignment="1">
      <alignment horizontal="right" vertical="center" wrapText="1"/>
    </xf>
    <xf numFmtId="0" fontId="46" fillId="0" borderId="2" xfId="0" applyFont="1" applyBorder="1" applyAlignment="1">
      <alignment horizontal="right" vertical="center" wrapText="1"/>
    </xf>
    <xf numFmtId="0" fontId="39" fillId="11" borderId="2" xfId="0" applyFont="1" applyFill="1" applyBorder="1" applyAlignment="1">
      <alignment horizontal="center" vertical="center" wrapText="1"/>
    </xf>
    <xf numFmtId="0" fontId="48" fillId="0" borderId="2" xfId="0" applyFont="1" applyBorder="1" applyAlignment="1">
      <alignment horizontal="left" vertical="center" wrapText="1"/>
    </xf>
    <xf numFmtId="0" fontId="0" fillId="0" borderId="0" xfId="0" applyAlignment="1">
      <alignment vertical="center"/>
    </xf>
    <xf numFmtId="0" fontId="44" fillId="12" borderId="2" xfId="0" applyFont="1" applyFill="1" applyBorder="1" applyAlignment="1">
      <alignment horizontal="left" vertical="center" wrapText="1"/>
    </xf>
    <xf numFmtId="0" fontId="45" fillId="12" borderId="2" xfId="0" applyFont="1" applyFill="1" applyBorder="1" applyAlignment="1">
      <alignment horizontal="left" vertical="center" wrapText="1"/>
    </xf>
    <xf numFmtId="0" fontId="45" fillId="12" borderId="2" xfId="0" applyFont="1" applyFill="1" applyBorder="1" applyAlignment="1">
      <alignment horizontal="center" vertical="center" wrapText="1"/>
    </xf>
    <xf numFmtId="0" fontId="40" fillId="12" borderId="2" xfId="0" applyFont="1" applyFill="1" applyBorder="1" applyAlignment="1">
      <alignment horizontal="left" vertical="center" wrapText="1"/>
    </xf>
    <xf numFmtId="0" fontId="39" fillId="12" borderId="2" xfId="0" applyFont="1" applyFill="1" applyBorder="1" applyAlignment="1">
      <alignment horizontal="left" vertical="center" wrapText="1"/>
    </xf>
    <xf numFmtId="0" fontId="10" fillId="2" borderId="4" xfId="0" applyFont="1" applyFill="1" applyBorder="1" applyAlignment="1">
      <alignment horizontal="right" vertical="center"/>
    </xf>
    <xf numFmtId="0" fontId="51" fillId="0" borderId="2" xfId="0" applyFont="1" applyBorder="1" applyAlignment="1">
      <alignment vertical="center" wrapText="1"/>
    </xf>
    <xf numFmtId="3" fontId="20" fillId="6" borderId="2" xfId="0" applyNumberFormat="1" applyFont="1" applyFill="1" applyBorder="1" applyAlignment="1">
      <alignment vertical="center" wrapText="1"/>
    </xf>
    <xf numFmtId="3" fontId="20" fillId="0" borderId="2" xfId="0" applyNumberFormat="1" applyFont="1" applyBorder="1" applyAlignment="1">
      <alignment vertical="center" wrapText="1"/>
    </xf>
    <xf numFmtId="3" fontId="13" fillId="4" borderId="2" xfId="0" applyNumberFormat="1" applyFont="1" applyFill="1" applyBorder="1" applyAlignment="1">
      <alignment vertical="center" wrapText="1"/>
    </xf>
    <xf numFmtId="0" fontId="17" fillId="6" borderId="2" xfId="0" applyFont="1" applyFill="1" applyBorder="1" applyAlignment="1">
      <alignment wrapText="1"/>
    </xf>
    <xf numFmtId="0" fontId="53" fillId="0" borderId="2" xfId="0" applyFont="1" applyBorder="1" applyAlignment="1">
      <alignment horizontal="right" vertical="center" wrapText="1"/>
    </xf>
    <xf numFmtId="4" fontId="20" fillId="6" borderId="2" xfId="0" applyNumberFormat="1" applyFont="1" applyFill="1" applyBorder="1" applyAlignment="1">
      <alignment vertical="center" wrapText="1"/>
    </xf>
    <xf numFmtId="4" fontId="20" fillId="0" borderId="2" xfId="0" applyNumberFormat="1" applyFont="1" applyBorder="1" applyAlignment="1">
      <alignment vertical="center" wrapText="1"/>
    </xf>
    <xf numFmtId="4" fontId="13" fillId="4" borderId="2" xfId="0" applyNumberFormat="1" applyFont="1" applyFill="1" applyBorder="1" applyAlignment="1">
      <alignment vertical="center" wrapText="1"/>
    </xf>
    <xf numFmtId="3" fontId="20" fillId="6" borderId="2" xfId="0" applyNumberFormat="1" applyFont="1" applyFill="1" applyBorder="1" applyAlignment="1">
      <alignment horizontal="right" vertical="center"/>
    </xf>
    <xf numFmtId="0" fontId="17" fillId="6" borderId="2" xfId="0" applyFont="1" applyFill="1" applyBorder="1" applyAlignment="1">
      <alignment vertical="center" wrapText="1"/>
    </xf>
    <xf numFmtId="0" fontId="54" fillId="6" borderId="2" xfId="0" applyFont="1" applyFill="1" applyBorder="1" applyAlignment="1">
      <alignment vertical="center" wrapText="1"/>
    </xf>
    <xf numFmtId="0" fontId="55" fillId="5" borderId="2"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0" borderId="2" xfId="0" applyFont="1" applyBorder="1" applyAlignment="1">
      <alignment horizontal="center" vertical="center" wrapText="1"/>
    </xf>
    <xf numFmtId="0" fontId="20" fillId="6" borderId="2"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7" fillId="3" borderId="7" xfId="3" applyFont="1" applyFill="1" applyBorder="1" applyAlignment="1">
      <alignment horizontal="center" wrapText="1"/>
    </xf>
    <xf numFmtId="0" fontId="9" fillId="4" borderId="2" xfId="0" applyFont="1" applyFill="1" applyBorder="1" applyAlignment="1">
      <alignment horizontal="left" vertical="center" wrapText="1"/>
    </xf>
    <xf numFmtId="0" fontId="20" fillId="6" borderId="2" xfId="0" applyFont="1" applyFill="1" applyBorder="1" applyAlignment="1">
      <alignment horizontal="right"/>
    </xf>
    <xf numFmtId="0" fontId="20" fillId="0" borderId="2" xfId="0" applyFont="1" applyBorder="1" applyAlignment="1">
      <alignment horizontal="right"/>
    </xf>
    <xf numFmtId="0" fontId="13" fillId="4" borderId="2" xfId="0" applyFont="1" applyFill="1" applyBorder="1" applyAlignment="1">
      <alignment horizontal="right"/>
    </xf>
    <xf numFmtId="0" fontId="0" fillId="6" borderId="2" xfId="0" applyFill="1" applyBorder="1"/>
    <xf numFmtId="9" fontId="20" fillId="6" borderId="2" xfId="0" applyNumberFormat="1" applyFont="1" applyFill="1" applyBorder="1" applyAlignment="1">
      <alignment horizontal="right"/>
    </xf>
    <xf numFmtId="9" fontId="20" fillId="0" borderId="2" xfId="0" applyNumberFormat="1" applyFont="1" applyBorder="1" applyAlignment="1">
      <alignment horizontal="right"/>
    </xf>
    <xf numFmtId="9" fontId="13" fillId="4" borderId="2" xfId="0" applyNumberFormat="1" applyFont="1" applyFill="1" applyBorder="1" applyAlignment="1">
      <alignment horizontal="right"/>
    </xf>
    <xf numFmtId="0" fontId="18" fillId="13" borderId="2" xfId="0" applyFont="1" applyFill="1" applyBorder="1" applyAlignment="1">
      <alignment horizontal="center" vertical="center"/>
    </xf>
    <xf numFmtId="0" fontId="0" fillId="0" borderId="2" xfId="0" applyBorder="1"/>
    <xf numFmtId="0" fontId="4" fillId="0" borderId="2" xfId="0" applyFont="1" applyBorder="1" applyAlignment="1">
      <alignment horizontal="center" vertical="center"/>
    </xf>
    <xf numFmtId="0" fontId="57" fillId="0" borderId="2" xfId="0" applyFont="1" applyBorder="1" applyAlignment="1">
      <alignment vertical="center" wrapText="1"/>
    </xf>
    <xf numFmtId="0" fontId="16" fillId="0" borderId="2" xfId="0" applyFont="1" applyBorder="1" applyAlignment="1">
      <alignment vertical="center" wrapText="1"/>
    </xf>
    <xf numFmtId="0" fontId="2" fillId="2" borderId="1" xfId="0" applyFont="1" applyFill="1" applyBorder="1" applyAlignment="1">
      <alignment vertical="center" wrapText="1"/>
    </xf>
    <xf numFmtId="0" fontId="0" fillId="0" borderId="0" xfId="0" applyAlignment="1">
      <alignment vertical="center" wrapText="1"/>
    </xf>
    <xf numFmtId="0" fontId="8" fillId="4" borderId="2" xfId="0" applyFont="1" applyFill="1" applyBorder="1" applyAlignment="1">
      <alignment horizontal="center" vertical="center" wrapText="1"/>
    </xf>
    <xf numFmtId="0" fontId="0" fillId="4" borderId="0" xfId="0" applyFill="1" applyAlignment="1">
      <alignment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4" fillId="0" borderId="2" xfId="0" applyFont="1" applyBorder="1" applyAlignment="1">
      <alignment horizontal="center" vertical="center" wrapText="1"/>
    </xf>
    <xf numFmtId="1" fontId="20" fillId="6" borderId="2" xfId="0" applyNumberFormat="1" applyFont="1" applyFill="1" applyBorder="1" applyAlignment="1">
      <alignment horizontal="right" vertical="center" wrapText="1"/>
    </xf>
    <xf numFmtId="1" fontId="20" fillId="0" borderId="2" xfId="0" applyNumberFormat="1" applyFont="1" applyBorder="1" applyAlignment="1">
      <alignment horizontal="right" vertical="center" wrapText="1"/>
    </xf>
    <xf numFmtId="1" fontId="13" fillId="4" borderId="2" xfId="0" applyNumberFormat="1" applyFont="1" applyFill="1" applyBorder="1" applyAlignment="1">
      <alignment horizontal="right" vertical="center" wrapText="1"/>
    </xf>
    <xf numFmtId="0" fontId="0" fillId="6" borderId="0" xfId="0" applyFill="1" applyAlignment="1">
      <alignment vertical="center" wrapText="1"/>
    </xf>
    <xf numFmtId="2" fontId="20" fillId="6" borderId="2" xfId="0" applyNumberFormat="1" applyFont="1" applyFill="1" applyBorder="1" applyAlignment="1">
      <alignment horizontal="right" vertical="center" wrapText="1"/>
    </xf>
    <xf numFmtId="2" fontId="20" fillId="0" borderId="2" xfId="0" applyNumberFormat="1" applyFont="1" applyBorder="1" applyAlignment="1">
      <alignment horizontal="right" vertical="center" wrapText="1"/>
    </xf>
    <xf numFmtId="0" fontId="21" fillId="0" borderId="2" xfId="0" applyFont="1" applyBorder="1" applyAlignment="1">
      <alignment vertical="center" wrapText="1"/>
    </xf>
    <xf numFmtId="0" fontId="7" fillId="2" borderId="2" xfId="0" applyFont="1" applyFill="1" applyBorder="1" applyAlignment="1">
      <alignment horizontal="center" vertical="center" wrapText="1"/>
    </xf>
    <xf numFmtId="167" fontId="20" fillId="6" borderId="2" xfId="0" applyNumberFormat="1" applyFont="1" applyFill="1" applyBorder="1" applyAlignment="1">
      <alignment horizontal="right" vertical="center" wrapText="1"/>
    </xf>
    <xf numFmtId="167" fontId="20" fillId="0" borderId="2" xfId="0" applyNumberFormat="1" applyFont="1" applyBorder="1" applyAlignment="1">
      <alignment horizontal="right" vertical="center" wrapText="1"/>
    </xf>
    <xf numFmtId="167" fontId="13" fillId="4" borderId="2" xfId="0" applyNumberFormat="1" applyFont="1" applyFill="1" applyBorder="1" applyAlignment="1">
      <alignment horizontal="right" vertical="center" wrapText="1"/>
    </xf>
    <xf numFmtId="0" fontId="2" fillId="2" borderId="2" xfId="0" applyFont="1" applyFill="1" applyBorder="1" applyAlignment="1">
      <alignment horizontal="center" vertical="center" wrapText="1"/>
    </xf>
    <xf numFmtId="0" fontId="16" fillId="0" borderId="2" xfId="0" applyFont="1" applyBorder="1" applyAlignment="1" applyProtection="1">
      <alignment wrapText="1"/>
      <protection locked="0"/>
    </xf>
    <xf numFmtId="0" fontId="0" fillId="0" borderId="2" xfId="0" applyBorder="1" applyAlignment="1">
      <alignment vertical="center" wrapText="1"/>
    </xf>
    <xf numFmtId="0" fontId="13" fillId="2" borderId="2" xfId="0" applyFont="1" applyFill="1" applyBorder="1" applyAlignment="1">
      <alignment horizontal="center" vertical="center" wrapText="1"/>
    </xf>
    <xf numFmtId="0" fontId="9" fillId="4" borderId="2" xfId="0" applyFont="1" applyFill="1" applyBorder="1" applyAlignment="1">
      <alignment vertical="center" wrapText="1"/>
    </xf>
    <xf numFmtId="0" fontId="10" fillId="4" borderId="2" xfId="0" applyFont="1" applyFill="1" applyBorder="1" applyAlignment="1">
      <alignment vertical="center" wrapText="1"/>
    </xf>
    <xf numFmtId="0" fontId="11" fillId="4" borderId="2" xfId="0" applyFont="1" applyFill="1" applyBorder="1" applyAlignment="1">
      <alignment vertical="center" wrapText="1"/>
    </xf>
    <xf numFmtId="0" fontId="2" fillId="2" borderId="2" xfId="0" applyFont="1" applyFill="1" applyBorder="1" applyAlignment="1">
      <alignment vertical="center" wrapText="1"/>
    </xf>
    <xf numFmtId="0" fontId="12" fillId="2" borderId="2" xfId="0" applyFont="1" applyFill="1" applyBorder="1" applyAlignment="1">
      <alignment vertical="center" wrapText="1"/>
    </xf>
    <xf numFmtId="0" fontId="10" fillId="2" borderId="4" xfId="0" applyFont="1" applyFill="1" applyBorder="1" applyAlignment="1">
      <alignment vertical="center" wrapText="1"/>
    </xf>
    <xf numFmtId="0" fontId="13" fillId="2" borderId="2" xfId="0" applyFont="1" applyFill="1" applyBorder="1" applyAlignment="1">
      <alignment vertical="center" wrapText="1"/>
    </xf>
    <xf numFmtId="0" fontId="17" fillId="6" borderId="2" xfId="0" applyFont="1" applyFill="1" applyBorder="1" applyAlignment="1" applyProtection="1">
      <alignment vertical="center" wrapText="1"/>
      <protection locked="0"/>
    </xf>
    <xf numFmtId="0" fontId="17" fillId="14" borderId="2" xfId="0" applyFont="1" applyFill="1" applyBorder="1" applyAlignment="1" applyProtection="1">
      <alignment vertical="center" wrapText="1"/>
      <protection locked="0"/>
    </xf>
    <xf numFmtId="0" fontId="10" fillId="2" borderId="2" xfId="0" applyFont="1" applyFill="1" applyBorder="1" applyAlignment="1">
      <alignment vertical="center" wrapText="1"/>
    </xf>
    <xf numFmtId="0" fontId="59" fillId="0" borderId="2" xfId="0" applyFont="1" applyBorder="1" applyAlignment="1">
      <alignment vertical="center" wrapText="1"/>
    </xf>
    <xf numFmtId="0" fontId="60" fillId="0" borderId="2" xfId="0" applyFont="1" applyBorder="1" applyAlignment="1">
      <alignment vertical="center" wrapText="1"/>
    </xf>
    <xf numFmtId="0" fontId="8" fillId="4" borderId="2" xfId="0" applyFont="1" applyFill="1" applyBorder="1" applyAlignment="1">
      <alignment vertical="center" wrapText="1"/>
    </xf>
    <xf numFmtId="0" fontId="13" fillId="2" borderId="4" xfId="0" applyFont="1" applyFill="1" applyBorder="1" applyAlignment="1">
      <alignment vertical="center" wrapText="1"/>
    </xf>
    <xf numFmtId="0" fontId="58" fillId="0" borderId="2" xfId="0" applyFont="1" applyBorder="1" applyAlignment="1" applyProtection="1">
      <alignment vertical="center" wrapText="1"/>
      <protection locked="0"/>
    </xf>
    <xf numFmtId="49" fontId="17" fillId="0" borderId="2" xfId="0" applyNumberFormat="1" applyFont="1" applyBorder="1" applyAlignment="1" applyProtection="1">
      <alignment vertical="center" wrapText="1"/>
      <protection locked="0"/>
    </xf>
    <xf numFmtId="172" fontId="20" fillId="6" borderId="2" xfId="1" applyNumberFormat="1" applyFont="1" applyFill="1" applyBorder="1" applyAlignment="1" applyProtection="1">
      <alignment vertical="center" wrapText="1"/>
      <protection locked="0"/>
    </xf>
    <xf numFmtId="172" fontId="20" fillId="0" borderId="2" xfId="1" applyNumberFormat="1" applyFont="1" applyFill="1" applyBorder="1" applyAlignment="1" applyProtection="1">
      <alignment vertical="center" wrapText="1"/>
      <protection locked="0"/>
    </xf>
    <xf numFmtId="172" fontId="13" fillId="4" borderId="2" xfId="1" applyNumberFormat="1" applyFont="1" applyFill="1" applyBorder="1" applyAlignment="1" applyProtection="1">
      <alignment vertical="center" wrapText="1"/>
      <protection locked="0"/>
    </xf>
    <xf numFmtId="0" fontId="15" fillId="14" borderId="2" xfId="0" applyFont="1" applyFill="1" applyBorder="1" applyAlignment="1" applyProtection="1">
      <alignment wrapText="1"/>
      <protection locked="0"/>
    </xf>
    <xf numFmtId="49" fontId="17" fillId="14" borderId="2" xfId="0" applyNumberFormat="1" applyFont="1" applyFill="1" applyBorder="1" applyAlignment="1" applyProtection="1">
      <alignment vertical="center" wrapText="1"/>
      <protection locked="0"/>
    </xf>
    <xf numFmtId="164" fontId="20" fillId="14" borderId="2" xfId="1" applyNumberFormat="1" applyFont="1" applyFill="1" applyBorder="1" applyAlignment="1" applyProtection="1">
      <alignment vertical="center" wrapText="1"/>
      <protection locked="0"/>
    </xf>
    <xf numFmtId="164" fontId="10" fillId="14" borderId="2" xfId="1" applyNumberFormat="1" applyFont="1" applyFill="1" applyBorder="1" applyAlignment="1" applyProtection="1">
      <alignment vertical="center" wrapText="1"/>
      <protection locked="0"/>
    </xf>
    <xf numFmtId="164" fontId="13" fillId="14" borderId="2" xfId="1" applyNumberFormat="1" applyFont="1" applyFill="1" applyBorder="1" applyAlignment="1" applyProtection="1">
      <alignment vertical="center" wrapText="1"/>
      <protection locked="0"/>
    </xf>
    <xf numFmtId="172" fontId="20" fillId="14" borderId="2" xfId="1" applyNumberFormat="1" applyFont="1" applyFill="1" applyBorder="1" applyAlignment="1" applyProtection="1">
      <alignment vertical="center" wrapText="1"/>
      <protection locked="0"/>
    </xf>
    <xf numFmtId="170" fontId="20" fillId="6" borderId="2" xfId="2" applyNumberFormat="1" applyFont="1" applyFill="1" applyBorder="1" applyAlignment="1" applyProtection="1">
      <alignment vertical="center" wrapText="1"/>
      <protection locked="0"/>
    </xf>
    <xf numFmtId="170" fontId="20" fillId="0" borderId="2" xfId="2" applyNumberFormat="1" applyFont="1" applyFill="1" applyBorder="1" applyAlignment="1" applyProtection="1">
      <alignment vertical="center" wrapText="1"/>
      <protection locked="0"/>
    </xf>
    <xf numFmtId="170" fontId="13" fillId="4" borderId="2" xfId="2" applyNumberFormat="1" applyFont="1" applyFill="1" applyBorder="1" applyAlignment="1" applyProtection="1">
      <alignment vertical="center" wrapText="1"/>
      <protection locked="0"/>
    </xf>
    <xf numFmtId="167" fontId="16" fillId="0" borderId="2" xfId="0" applyNumberFormat="1" applyFont="1" applyBorder="1" applyAlignment="1" applyProtection="1">
      <alignment wrapText="1"/>
      <protection locked="0"/>
    </xf>
    <xf numFmtId="167" fontId="17" fillId="0" borderId="2" xfId="0" applyNumberFormat="1" applyFont="1" applyBorder="1" applyAlignment="1" applyProtection="1">
      <alignment vertical="center" wrapText="1"/>
      <protection locked="0"/>
    </xf>
    <xf numFmtId="4" fontId="20" fillId="6" borderId="2" xfId="1" applyNumberFormat="1" applyFont="1" applyFill="1" applyBorder="1" applyAlignment="1" applyProtection="1">
      <alignment vertical="center" wrapText="1"/>
      <protection locked="0"/>
    </xf>
    <xf numFmtId="0" fontId="17" fillId="0" borderId="2" xfId="0" applyFont="1" applyBorder="1" applyAlignment="1" applyProtection="1">
      <alignment vertical="center" wrapText="1"/>
      <protection locked="0"/>
    </xf>
    <xf numFmtId="164" fontId="20" fillId="6" borderId="2" xfId="1" applyNumberFormat="1" applyFont="1" applyFill="1" applyBorder="1" applyAlignment="1" applyProtection="1">
      <alignment vertical="center" wrapText="1"/>
      <protection locked="0"/>
    </xf>
    <xf numFmtId="164" fontId="20" fillId="0" borderId="2" xfId="1" applyNumberFormat="1" applyFont="1" applyFill="1" applyBorder="1" applyAlignment="1" applyProtection="1">
      <alignment vertical="center" wrapText="1"/>
      <protection locked="0"/>
    </xf>
    <xf numFmtId="164" fontId="13" fillId="4" borderId="2" xfId="1" applyNumberFormat="1" applyFont="1" applyFill="1" applyBorder="1" applyAlignment="1" applyProtection="1">
      <alignment vertical="center" wrapText="1"/>
      <protection locked="0"/>
    </xf>
    <xf numFmtId="0" fontId="20" fillId="6" borderId="2" xfId="0" applyFont="1" applyFill="1" applyBorder="1" applyAlignment="1">
      <alignment vertical="center" wrapText="1"/>
    </xf>
    <xf numFmtId="2" fontId="20" fillId="0" borderId="2" xfId="0" applyNumberFormat="1" applyFont="1" applyBorder="1" applyAlignment="1">
      <alignment vertical="center" wrapText="1"/>
    </xf>
    <xf numFmtId="2" fontId="13" fillId="4" borderId="2" xfId="0" applyNumberFormat="1" applyFont="1" applyFill="1" applyBorder="1" applyAlignment="1">
      <alignment vertical="center" wrapText="1"/>
    </xf>
    <xf numFmtId="0" fontId="17" fillId="0" borderId="0" xfId="0" applyFont="1" applyAlignment="1" applyProtection="1">
      <alignment vertical="center" wrapText="1"/>
      <protection locked="0"/>
    </xf>
    <xf numFmtId="0" fontId="17" fillId="0" borderId="0" xfId="0" applyFont="1" applyAlignment="1">
      <alignment vertical="center" wrapText="1"/>
    </xf>
    <xf numFmtId="3" fontId="13" fillId="4" borderId="2" xfId="0" applyNumberFormat="1" applyFont="1" applyFill="1" applyBorder="1" applyAlignment="1">
      <alignment horizontal="right" vertical="center" wrapText="1"/>
    </xf>
    <xf numFmtId="0" fontId="58" fillId="0" borderId="2" xfId="0" applyFont="1" applyBorder="1" applyAlignment="1">
      <alignment horizontal="center" wrapText="1"/>
    </xf>
    <xf numFmtId="3" fontId="20" fillId="6" borderId="2" xfId="0" applyNumberFormat="1" applyFont="1" applyFill="1" applyBorder="1" applyAlignment="1">
      <alignment horizontal="right" vertical="center" wrapText="1"/>
    </xf>
    <xf numFmtId="10" fontId="20" fillId="6" borderId="2" xfId="0" applyNumberFormat="1" applyFont="1" applyFill="1" applyBorder="1" applyAlignment="1">
      <alignment horizontal="right" vertical="center" wrapText="1"/>
    </xf>
    <xf numFmtId="10" fontId="13" fillId="4" borderId="2" xfId="0" applyNumberFormat="1" applyFont="1" applyFill="1" applyBorder="1" applyAlignment="1">
      <alignment horizontal="right" vertical="center" wrapText="1"/>
    </xf>
    <xf numFmtId="0" fontId="20" fillId="6" borderId="2"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2" xfId="0" applyFont="1" applyFill="1" applyBorder="1" applyAlignment="1">
      <alignment horizontal="center" vertical="center" wrapText="1"/>
    </xf>
    <xf numFmtId="0" fontId="17" fillId="0" borderId="0" xfId="0" applyFont="1"/>
    <xf numFmtId="3" fontId="17" fillId="0" borderId="2" xfId="0" applyNumberFormat="1" applyFont="1" applyBorder="1" applyAlignment="1">
      <alignment horizontal="right" vertical="center" wrapText="1"/>
    </xf>
    <xf numFmtId="10" fontId="17" fillId="0" borderId="2" xfId="0" applyNumberFormat="1" applyFont="1" applyBorder="1" applyAlignment="1">
      <alignment horizontal="right" vertical="center" wrapText="1"/>
    </xf>
    <xf numFmtId="0" fontId="17" fillId="0" borderId="2" xfId="0" applyFont="1" applyBorder="1" applyAlignment="1">
      <alignment horizontal="right" vertical="center" wrapText="1"/>
    </xf>
    <xf numFmtId="0" fontId="0" fillId="4" borderId="0" xfId="0" applyFill="1" applyAlignment="1">
      <alignment wrapText="1"/>
    </xf>
    <xf numFmtId="0" fontId="1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wrapText="1"/>
    </xf>
    <xf numFmtId="0" fontId="0" fillId="6" borderId="0" xfId="0" applyFill="1" applyAlignment="1">
      <alignment wrapText="1"/>
    </xf>
    <xf numFmtId="0" fontId="20" fillId="0" borderId="2" xfId="0" applyFont="1" applyBorder="1" applyAlignment="1">
      <alignment wrapText="1"/>
    </xf>
    <xf numFmtId="0" fontId="21" fillId="0" borderId="2" xfId="0" applyFont="1" applyBorder="1" applyAlignment="1">
      <alignment wrapText="1"/>
    </xf>
    <xf numFmtId="2" fontId="20" fillId="0" borderId="2" xfId="0" applyNumberFormat="1" applyFont="1" applyBorder="1" applyAlignment="1">
      <alignment wrapText="1"/>
    </xf>
    <xf numFmtId="0" fontId="7" fillId="3" borderId="2" xfId="3" applyFont="1" applyFill="1" applyBorder="1" applyAlignment="1">
      <alignment wrapText="1"/>
    </xf>
    <xf numFmtId="0" fontId="14" fillId="0" borderId="2" xfId="0" applyFont="1" applyBorder="1" applyAlignment="1">
      <alignment vertical="center" wrapText="1"/>
    </xf>
    <xf numFmtId="0" fontId="15" fillId="5" borderId="2" xfId="0" applyFont="1" applyFill="1" applyBorder="1" applyAlignment="1">
      <alignment vertical="center" wrapText="1"/>
    </xf>
    <xf numFmtId="0" fontId="16" fillId="5" borderId="2" xfId="0" applyFont="1" applyFill="1" applyBorder="1" applyAlignment="1">
      <alignment vertical="center" wrapText="1"/>
    </xf>
    <xf numFmtId="0" fontId="17" fillId="5" borderId="2" xfId="0" applyFont="1" applyFill="1" applyBorder="1" applyAlignment="1">
      <alignment vertical="center" wrapText="1"/>
    </xf>
    <xf numFmtId="0" fontId="16" fillId="6" borderId="0" xfId="0" applyFont="1" applyFill="1" applyAlignment="1">
      <alignment vertical="center" wrapText="1"/>
    </xf>
    <xf numFmtId="0" fontId="18" fillId="0" borderId="2" xfId="0" applyFont="1" applyBorder="1" applyAlignment="1">
      <alignment vertical="center" wrapText="1"/>
    </xf>
    <xf numFmtId="2" fontId="20" fillId="6" borderId="2" xfId="0" applyNumberFormat="1" applyFont="1" applyFill="1" applyBorder="1" applyAlignment="1">
      <alignment vertical="center" wrapText="1"/>
    </xf>
    <xf numFmtId="1" fontId="20" fillId="6" borderId="2" xfId="0" applyNumberFormat="1" applyFont="1" applyFill="1" applyBorder="1" applyAlignment="1">
      <alignment vertical="center" wrapText="1"/>
    </xf>
    <xf numFmtId="1" fontId="20" fillId="0" borderId="2" xfId="0" applyNumberFormat="1" applyFont="1" applyBorder="1" applyAlignment="1">
      <alignment vertical="center" wrapText="1"/>
    </xf>
    <xf numFmtId="1" fontId="13" fillId="4" borderId="2" xfId="0" applyNumberFormat="1" applyFont="1" applyFill="1" applyBorder="1" applyAlignment="1">
      <alignment vertical="center" wrapText="1"/>
    </xf>
    <xf numFmtId="164" fontId="20" fillId="6" borderId="2" xfId="1" applyNumberFormat="1" applyFont="1" applyFill="1" applyBorder="1" applyAlignment="1">
      <alignment vertical="center" wrapText="1"/>
    </xf>
    <xf numFmtId="164" fontId="20" fillId="0" borderId="2" xfId="4" applyNumberFormat="1" applyFont="1" applyFill="1" applyBorder="1" applyAlignment="1">
      <alignment vertical="center" wrapText="1"/>
    </xf>
    <xf numFmtId="164" fontId="13" fillId="4" borderId="2" xfId="1" applyNumberFormat="1" applyFont="1" applyFill="1" applyBorder="1" applyAlignment="1">
      <alignment vertical="center" wrapText="1"/>
    </xf>
    <xf numFmtId="164" fontId="20" fillId="0" borderId="0" xfId="4" applyNumberFormat="1" applyFont="1" applyFill="1" applyBorder="1" applyAlignment="1">
      <alignment vertical="center" wrapText="1"/>
    </xf>
    <xf numFmtId="0" fontId="22" fillId="5" borderId="2" xfId="0" applyFont="1" applyFill="1" applyBorder="1" applyAlignment="1">
      <alignment vertical="center" wrapText="1"/>
    </xf>
    <xf numFmtId="0" fontId="12" fillId="5" borderId="2" xfId="0" applyFont="1" applyFill="1" applyBorder="1" applyAlignment="1">
      <alignment vertical="center" wrapText="1"/>
    </xf>
    <xf numFmtId="166" fontId="20" fillId="6" borderId="2" xfId="1" applyNumberFormat="1" applyFont="1" applyFill="1" applyBorder="1" applyAlignment="1">
      <alignment vertical="center" wrapText="1"/>
    </xf>
    <xf numFmtId="166" fontId="20" fillId="0" borderId="2" xfId="4" applyNumberFormat="1" applyFont="1" applyFill="1" applyBorder="1" applyAlignment="1">
      <alignment vertical="center" wrapText="1"/>
    </xf>
    <xf numFmtId="166" fontId="13" fillId="4" borderId="2" xfId="1" applyNumberFormat="1" applyFont="1" applyFill="1" applyBorder="1" applyAlignment="1">
      <alignment vertical="center" wrapText="1"/>
    </xf>
    <xf numFmtId="9" fontId="20" fillId="6" borderId="2" xfId="1" applyNumberFormat="1" applyFont="1" applyFill="1" applyBorder="1" applyAlignment="1">
      <alignment vertical="center" wrapText="1"/>
    </xf>
    <xf numFmtId="9" fontId="20" fillId="0" borderId="2" xfId="4" applyNumberFormat="1" applyFont="1" applyFill="1" applyBorder="1" applyAlignment="1">
      <alignment vertical="center" wrapText="1"/>
    </xf>
    <xf numFmtId="9" fontId="13" fillId="4" borderId="2" xfId="1" applyNumberFormat="1" applyFont="1" applyFill="1" applyBorder="1" applyAlignment="1">
      <alignment vertical="center" wrapText="1"/>
    </xf>
    <xf numFmtId="0" fontId="23" fillId="5" borderId="2" xfId="0" applyFont="1" applyFill="1" applyBorder="1" applyAlignment="1">
      <alignment vertical="center" wrapText="1"/>
    </xf>
    <xf numFmtId="0" fontId="24" fillId="0" borderId="3" xfId="0" applyFont="1" applyBorder="1" applyAlignment="1">
      <alignment vertical="center" wrapText="1"/>
    </xf>
    <xf numFmtId="0" fontId="25" fillId="2" borderId="2" xfId="0" applyFont="1" applyFill="1" applyBorder="1" applyAlignment="1">
      <alignment vertical="center" wrapText="1"/>
    </xf>
    <xf numFmtId="0" fontId="26" fillId="0" borderId="2" xfId="0" applyFont="1" applyBorder="1" applyAlignment="1">
      <alignment vertical="center" wrapText="1"/>
    </xf>
    <xf numFmtId="0" fontId="10" fillId="2" borderId="7" xfId="0" applyFont="1" applyFill="1" applyBorder="1" applyAlignment="1">
      <alignment horizontal="center" vertical="center" wrapText="1"/>
    </xf>
    <xf numFmtId="0" fontId="10" fillId="6" borderId="0" xfId="0" applyFont="1" applyFill="1" applyAlignment="1">
      <alignment horizontal="center" vertical="center" wrapText="1"/>
    </xf>
    <xf numFmtId="2" fontId="18" fillId="0" borderId="2"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2" fontId="0" fillId="6" borderId="0" xfId="0" applyNumberFormat="1" applyFill="1" applyAlignment="1">
      <alignment horizontal="center" vertical="center" wrapText="1"/>
    </xf>
    <xf numFmtId="168" fontId="20" fillId="6" borderId="2" xfId="1" applyNumberFormat="1" applyFont="1" applyFill="1" applyBorder="1" applyAlignment="1">
      <alignment horizontal="right" vertical="center" wrapText="1"/>
    </xf>
    <xf numFmtId="168" fontId="20" fillId="0" borderId="2" xfId="1" applyNumberFormat="1" applyFont="1" applyFill="1" applyBorder="1" applyAlignment="1">
      <alignment horizontal="right" vertical="center" wrapText="1"/>
    </xf>
    <xf numFmtId="168" fontId="13" fillId="4" borderId="2" xfId="1" applyNumberFormat="1" applyFont="1" applyFill="1" applyBorder="1" applyAlignment="1">
      <alignment horizontal="right" vertical="center" wrapText="1"/>
    </xf>
    <xf numFmtId="0" fontId="0" fillId="6" borderId="2" xfId="0" applyFill="1" applyBorder="1" applyAlignment="1">
      <alignment vertical="center" wrapText="1"/>
    </xf>
    <xf numFmtId="0" fontId="0" fillId="4" borderId="7" xfId="0" applyFill="1" applyBorder="1" applyAlignment="1">
      <alignment wrapText="1"/>
    </xf>
    <xf numFmtId="166" fontId="20" fillId="6" borderId="2" xfId="0" applyNumberFormat="1" applyFont="1" applyFill="1" applyBorder="1" applyAlignment="1">
      <alignment horizontal="right" vertical="center" wrapText="1"/>
    </xf>
    <xf numFmtId="166" fontId="20" fillId="0" borderId="2" xfId="0" applyNumberFormat="1" applyFont="1" applyBorder="1" applyAlignment="1">
      <alignment horizontal="right" vertical="center" wrapText="1"/>
    </xf>
    <xf numFmtId="166" fontId="13" fillId="4" borderId="2" xfId="0" applyNumberFormat="1" applyFont="1" applyFill="1" applyBorder="1" applyAlignment="1">
      <alignment horizontal="right" vertical="center" wrapText="1"/>
    </xf>
    <xf numFmtId="0" fontId="20" fillId="2" borderId="2" xfId="0" applyFont="1" applyFill="1" applyBorder="1" applyAlignment="1">
      <alignment horizontal="center" vertical="center" wrapText="1"/>
    </xf>
    <xf numFmtId="9" fontId="17" fillId="0" borderId="2" xfId="2" applyFont="1" applyFill="1" applyBorder="1" applyAlignment="1">
      <alignment horizontal="center" vertical="center" wrapText="1"/>
    </xf>
    <xf numFmtId="0" fontId="20" fillId="2" borderId="2" xfId="0" applyFont="1" applyFill="1" applyBorder="1" applyAlignment="1">
      <alignment horizontal="right" vertical="center" wrapText="1"/>
    </xf>
    <xf numFmtId="0" fontId="0" fillId="0" borderId="0" xfId="0" applyAlignment="1">
      <alignment wrapText="1"/>
    </xf>
    <xf numFmtId="0" fontId="8" fillId="4" borderId="0" xfId="0" applyFont="1" applyFill="1" applyAlignment="1">
      <alignment horizontal="center" vertical="center" wrapText="1"/>
    </xf>
    <xf numFmtId="0" fontId="0" fillId="4" borderId="2" xfId="0" applyFill="1" applyBorder="1" applyAlignment="1">
      <alignment wrapText="1"/>
    </xf>
    <xf numFmtId="0" fontId="13" fillId="2" borderId="4" xfId="0" applyFont="1" applyFill="1" applyBorder="1" applyAlignment="1">
      <alignment horizontal="right" vertical="center" wrapText="1"/>
    </xf>
    <xf numFmtId="0" fontId="31" fillId="0" borderId="2" xfId="0" applyFont="1" applyBorder="1" applyAlignment="1">
      <alignment horizontal="center" vertical="center" wrapText="1"/>
    </xf>
    <xf numFmtId="9" fontId="13" fillId="7" borderId="2" xfId="0" applyNumberFormat="1" applyFont="1" applyFill="1" applyBorder="1" applyAlignment="1">
      <alignment horizontal="center" vertical="center" wrapText="1"/>
    </xf>
    <xf numFmtId="0" fontId="33" fillId="9"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8" borderId="2"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8" borderId="4" xfId="0" applyFont="1" applyFill="1" applyBorder="1" applyAlignment="1">
      <alignment horizontal="left" vertical="center" wrapText="1"/>
    </xf>
    <xf numFmtId="0" fontId="37" fillId="0" borderId="2" xfId="0" applyFont="1" applyBorder="1" applyAlignment="1">
      <alignment horizontal="center" vertical="center" wrapText="1"/>
    </xf>
    <xf numFmtId="0" fontId="39" fillId="0" borderId="2" xfId="0" applyFont="1" applyBorder="1" applyAlignment="1">
      <alignment horizontal="center" vertical="center" wrapText="1"/>
    </xf>
    <xf numFmtId="2" fontId="40" fillId="10" borderId="2" xfId="0" applyNumberFormat="1" applyFont="1" applyFill="1" applyBorder="1" applyAlignment="1">
      <alignment vertical="center" wrapText="1"/>
    </xf>
    <xf numFmtId="2" fontId="40" fillId="0" borderId="2" xfId="0" applyNumberFormat="1" applyFont="1" applyBorder="1" applyAlignment="1">
      <alignment vertical="center" wrapText="1"/>
    </xf>
    <xf numFmtId="2" fontId="41" fillId="9" borderId="2" xfId="0" applyNumberFormat="1" applyFont="1" applyFill="1" applyBorder="1" applyAlignment="1">
      <alignment vertical="center" wrapText="1"/>
    </xf>
    <xf numFmtId="0" fontId="40" fillId="8" borderId="2" xfId="0" applyFont="1" applyFill="1" applyBorder="1" applyAlignment="1">
      <alignment horizontal="right" vertical="center" wrapText="1"/>
    </xf>
    <xf numFmtId="0" fontId="35" fillId="8" borderId="2" xfId="0" applyFont="1" applyFill="1" applyBorder="1" applyAlignment="1">
      <alignment horizontal="right" vertical="center" wrapText="1"/>
    </xf>
    <xf numFmtId="0" fontId="41" fillId="8" borderId="2" xfId="0" applyFont="1" applyFill="1" applyBorder="1" applyAlignment="1">
      <alignment horizontal="right" vertical="center" wrapText="1"/>
    </xf>
    <xf numFmtId="0" fontId="35" fillId="8" borderId="2" xfId="0" applyFont="1" applyFill="1" applyBorder="1" applyAlignment="1">
      <alignment horizontal="left" vertical="center" wrapText="1"/>
    </xf>
    <xf numFmtId="0" fontId="43" fillId="0" borderId="2" xfId="0" applyFont="1" applyBorder="1" applyAlignment="1">
      <alignment horizontal="center" vertical="center" wrapText="1"/>
    </xf>
    <xf numFmtId="0" fontId="39" fillId="0" borderId="2" xfId="0" applyFont="1" applyBorder="1" applyAlignment="1">
      <alignment horizontal="left" vertical="center" wrapText="1"/>
    </xf>
    <xf numFmtId="0" fontId="39" fillId="11" borderId="2" xfId="0" applyFont="1" applyFill="1" applyBorder="1" applyAlignment="1">
      <alignment horizontal="left" vertical="center" wrapText="1"/>
    </xf>
    <xf numFmtId="2" fontId="39" fillId="0" borderId="2" xfId="0" applyNumberFormat="1" applyFont="1" applyBorder="1" applyAlignment="1">
      <alignment horizontal="left" vertical="center" wrapText="1"/>
    </xf>
    <xf numFmtId="0" fontId="47" fillId="0" borderId="2" xfId="0" applyFont="1" applyBorder="1" applyAlignment="1">
      <alignment horizontal="center" vertical="center" wrapText="1"/>
    </xf>
    <xf numFmtId="0" fontId="39" fillId="12" borderId="2" xfId="0" applyFont="1" applyFill="1" applyBorder="1" applyAlignment="1">
      <alignment horizontal="center" vertical="center" wrapText="1"/>
    </xf>
    <xf numFmtId="169" fontId="40" fillId="12" borderId="2" xfId="0" applyNumberFormat="1" applyFont="1" applyFill="1" applyBorder="1" applyAlignment="1">
      <alignment horizontal="left" vertical="center" wrapText="1"/>
    </xf>
    <xf numFmtId="169" fontId="35" fillId="12" borderId="2" xfId="0" applyNumberFormat="1" applyFont="1" applyFill="1" applyBorder="1" applyAlignment="1">
      <alignment horizontal="left" vertical="center" wrapText="1"/>
    </xf>
    <xf numFmtId="169" fontId="41" fillId="12" borderId="2" xfId="0" applyNumberFormat="1" applyFont="1" applyFill="1" applyBorder="1" applyAlignment="1">
      <alignment horizontal="left" vertical="center" wrapText="1"/>
    </xf>
    <xf numFmtId="166" fontId="40" fillId="10" borderId="2" xfId="0" applyNumberFormat="1" applyFont="1" applyFill="1" applyBorder="1" applyAlignment="1">
      <alignment vertical="center" wrapText="1"/>
    </xf>
    <xf numFmtId="9" fontId="40" fillId="0" borderId="2" xfId="2" applyFont="1" applyFill="1" applyBorder="1" applyAlignment="1">
      <alignment vertical="center" wrapText="1"/>
    </xf>
    <xf numFmtId="9" fontId="41" fillId="9" borderId="2" xfId="2" applyFont="1" applyFill="1" applyBorder="1" applyAlignment="1">
      <alignment vertical="center" wrapText="1"/>
    </xf>
    <xf numFmtId="10" fontId="40" fillId="0" borderId="2" xfId="2" applyNumberFormat="1" applyFont="1" applyFill="1" applyBorder="1" applyAlignment="1">
      <alignment vertical="center" wrapText="1"/>
    </xf>
    <xf numFmtId="10" fontId="41" fillId="9" borderId="2" xfId="2" applyNumberFormat="1" applyFont="1" applyFill="1" applyBorder="1" applyAlignment="1">
      <alignment vertical="center" wrapText="1"/>
    </xf>
    <xf numFmtId="1" fontId="40" fillId="10" borderId="2" xfId="0" applyNumberFormat="1" applyFont="1" applyFill="1" applyBorder="1" applyAlignment="1">
      <alignment vertical="center" wrapText="1"/>
    </xf>
    <xf numFmtId="1" fontId="40" fillId="0" borderId="2" xfId="0" applyNumberFormat="1" applyFont="1" applyBorder="1" applyAlignment="1">
      <alignment vertical="center" wrapText="1"/>
    </xf>
    <xf numFmtId="0" fontId="39" fillId="6" borderId="2" xfId="0" applyFont="1" applyFill="1" applyBorder="1" applyAlignment="1">
      <alignment horizontal="left" vertical="center" wrapText="1"/>
    </xf>
    <xf numFmtId="0" fontId="40" fillId="6" borderId="2" xfId="0" applyFont="1" applyFill="1" applyBorder="1" applyAlignment="1">
      <alignment horizontal="left" vertical="center" wrapText="1"/>
    </xf>
    <xf numFmtId="170" fontId="40" fillId="10" borderId="2" xfId="0" applyNumberFormat="1" applyFont="1" applyFill="1" applyBorder="1" applyAlignment="1">
      <alignment vertical="center" wrapText="1"/>
    </xf>
    <xf numFmtId="170" fontId="40" fillId="0" borderId="2" xfId="0" applyNumberFormat="1" applyFont="1" applyBorder="1" applyAlignment="1">
      <alignment vertical="center" wrapText="1"/>
    </xf>
    <xf numFmtId="170" fontId="41" fillId="9" borderId="2" xfId="0" applyNumberFormat="1" applyFont="1" applyFill="1" applyBorder="1" applyAlignment="1">
      <alignment vertical="center" wrapText="1"/>
    </xf>
    <xf numFmtId="1" fontId="41" fillId="9" borderId="2" xfId="0" applyNumberFormat="1" applyFont="1" applyFill="1" applyBorder="1" applyAlignment="1">
      <alignment vertical="center" wrapText="1"/>
    </xf>
    <xf numFmtId="0" fontId="49" fillId="0" borderId="2" xfId="0" applyFont="1" applyBorder="1" applyAlignment="1">
      <alignment horizontal="left" vertical="center" wrapText="1"/>
    </xf>
    <xf numFmtId="0" fontId="40" fillId="0" borderId="2" xfId="0" applyFont="1" applyBorder="1" applyAlignment="1">
      <alignment vertical="center" wrapText="1"/>
    </xf>
    <xf numFmtId="0" fontId="41" fillId="9" borderId="2" xfId="0" applyFont="1" applyFill="1" applyBorder="1" applyAlignment="1">
      <alignment vertical="center" wrapText="1"/>
    </xf>
    <xf numFmtId="0" fontId="10" fillId="2" borderId="4" xfId="0" applyFont="1" applyFill="1" applyBorder="1" applyAlignment="1">
      <alignment horizontal="right" vertical="center" wrapText="1"/>
    </xf>
    <xf numFmtId="0" fontId="31" fillId="0" borderId="2" xfId="0" applyFont="1" applyBorder="1" applyAlignment="1">
      <alignment horizontal="center" wrapText="1"/>
    </xf>
    <xf numFmtId="3" fontId="20" fillId="0" borderId="2" xfId="0" applyNumberFormat="1" applyFont="1" applyBorder="1" applyAlignment="1">
      <alignment horizontal="right" vertical="center" wrapText="1"/>
    </xf>
    <xf numFmtId="3" fontId="17" fillId="0" borderId="2" xfId="0" applyNumberFormat="1" applyFont="1" applyBorder="1" applyAlignment="1">
      <alignment vertical="center" wrapText="1"/>
    </xf>
    <xf numFmtId="9" fontId="20" fillId="0" borderId="2" xfId="2" applyFont="1" applyFill="1" applyBorder="1" applyAlignment="1">
      <alignment horizontal="right" vertical="center" wrapText="1"/>
    </xf>
    <xf numFmtId="9" fontId="13" fillId="4" borderId="2" xfId="2" applyFont="1" applyFill="1" applyBorder="1" applyAlignment="1">
      <alignment horizontal="right" vertical="center" wrapText="1"/>
    </xf>
    <xf numFmtId="3" fontId="20" fillId="0" borderId="7" xfId="0" applyNumberFormat="1" applyFont="1" applyBorder="1" applyAlignment="1">
      <alignment horizontal="right" vertical="center" wrapText="1"/>
    </xf>
    <xf numFmtId="3" fontId="13" fillId="4" borderId="7" xfId="0" applyNumberFormat="1" applyFont="1" applyFill="1" applyBorder="1" applyAlignment="1">
      <alignment horizontal="right" vertical="center" wrapText="1"/>
    </xf>
    <xf numFmtId="0" fontId="31" fillId="6" borderId="2" xfId="0" applyFont="1" applyFill="1" applyBorder="1" applyAlignment="1">
      <alignment horizontal="center" wrapText="1"/>
    </xf>
    <xf numFmtId="0" fontId="17" fillId="0" borderId="2" xfId="0" applyFont="1" applyBorder="1" applyAlignment="1">
      <alignment horizontal="left" vertical="center" wrapText="1"/>
    </xf>
    <xf numFmtId="171" fontId="20" fillId="0" borderId="2" xfId="0" applyNumberFormat="1" applyFont="1" applyBorder="1" applyAlignment="1">
      <alignment horizontal="right" vertical="center" wrapText="1"/>
    </xf>
    <xf numFmtId="171" fontId="13" fillId="4" borderId="2" xfId="0" applyNumberFormat="1" applyFont="1" applyFill="1" applyBorder="1" applyAlignment="1">
      <alignment horizontal="right" vertical="center" wrapText="1"/>
    </xf>
    <xf numFmtId="0" fontId="19" fillId="15" borderId="2" xfId="0" applyFont="1" applyFill="1" applyBorder="1" applyAlignment="1">
      <alignment horizontal="right" vertical="center" wrapText="1"/>
    </xf>
    <xf numFmtId="0" fontId="65" fillId="6" borderId="2" xfId="0" applyFont="1" applyFill="1" applyBorder="1" applyAlignment="1">
      <alignment wrapText="1"/>
    </xf>
    <xf numFmtId="3" fontId="17" fillId="6" borderId="2" xfId="0" applyNumberFormat="1" applyFont="1" applyFill="1" applyBorder="1" applyAlignment="1">
      <alignment horizontal="center" vertical="center" wrapText="1"/>
    </xf>
    <xf numFmtId="170" fontId="17" fillId="6" borderId="2" xfId="2" applyNumberFormat="1" applyFont="1" applyFill="1" applyBorder="1" applyAlignment="1">
      <alignment horizontal="center" vertical="center" wrapText="1"/>
    </xf>
    <xf numFmtId="0" fontId="18" fillId="15" borderId="2" xfId="0" applyFont="1" applyFill="1" applyBorder="1" applyAlignment="1">
      <alignment horizontal="center" vertical="center" wrapText="1"/>
    </xf>
    <xf numFmtId="3" fontId="17" fillId="15" borderId="2" xfId="0" applyNumberFormat="1" applyFont="1" applyFill="1" applyBorder="1" applyAlignment="1">
      <alignment horizontal="center" vertical="center" wrapText="1"/>
    </xf>
    <xf numFmtId="170" fontId="17" fillId="15" borderId="2" xfId="2" applyNumberFormat="1" applyFont="1" applyFill="1" applyBorder="1" applyAlignment="1">
      <alignment horizontal="center" vertical="center" wrapText="1"/>
    </xf>
    <xf numFmtId="166" fontId="20" fillId="15" borderId="2" xfId="0" applyNumberFormat="1" applyFont="1" applyFill="1" applyBorder="1" applyAlignment="1">
      <alignment horizontal="right" vertical="center" wrapText="1"/>
    </xf>
    <xf numFmtId="166" fontId="13" fillId="15" borderId="2" xfId="0" applyNumberFormat="1" applyFont="1" applyFill="1" applyBorder="1" applyAlignment="1">
      <alignment horizontal="right" vertical="center" wrapText="1"/>
    </xf>
    <xf numFmtId="9" fontId="20" fillId="6" borderId="2" xfId="2" applyFont="1" applyFill="1" applyBorder="1" applyAlignment="1">
      <alignment horizontal="right" vertical="center" wrapText="1"/>
    </xf>
    <xf numFmtId="9" fontId="20" fillId="15" borderId="2" xfId="2" applyFont="1" applyFill="1" applyBorder="1" applyAlignment="1">
      <alignment horizontal="right" vertical="center" wrapText="1"/>
    </xf>
    <xf numFmtId="9" fontId="13" fillId="15" borderId="2" xfId="2" applyFont="1" applyFill="1" applyBorder="1" applyAlignment="1">
      <alignment horizontal="right" vertical="center" wrapText="1"/>
    </xf>
    <xf numFmtId="166" fontId="17" fillId="15" borderId="2" xfId="0" applyNumberFormat="1" applyFont="1" applyFill="1" applyBorder="1" applyAlignment="1">
      <alignment horizontal="right" vertical="center" wrapText="1"/>
    </xf>
    <xf numFmtId="9" fontId="17" fillId="15" borderId="2" xfId="2" applyFont="1" applyFill="1" applyBorder="1" applyAlignment="1">
      <alignment horizontal="right" vertical="center" wrapText="1"/>
    </xf>
    <xf numFmtId="166" fontId="17" fillId="0" borderId="2" xfId="0" applyNumberFormat="1" applyFont="1" applyBorder="1" applyAlignment="1">
      <alignment horizontal="right" vertical="center" wrapText="1"/>
    </xf>
    <xf numFmtId="9" fontId="17" fillId="0" borderId="2" xfId="2" applyFont="1" applyFill="1" applyBorder="1" applyAlignment="1">
      <alignment horizontal="right" vertical="center" wrapText="1"/>
    </xf>
    <xf numFmtId="0" fontId="2" fillId="16" borderId="1" xfId="0" applyFont="1" applyFill="1" applyBorder="1" applyAlignment="1">
      <alignment vertical="center"/>
    </xf>
    <xf numFmtId="0" fontId="8" fillId="16" borderId="1" xfId="0" applyFont="1" applyFill="1" applyBorder="1" applyAlignment="1">
      <alignment vertical="center" wrapText="1"/>
    </xf>
    <xf numFmtId="0" fontId="10" fillId="16" borderId="1" xfId="0" applyFont="1" applyFill="1" applyBorder="1" applyAlignment="1">
      <alignment vertical="center" wrapText="1"/>
    </xf>
    <xf numFmtId="0" fontId="8" fillId="16" borderId="9" xfId="0" applyFont="1" applyFill="1" applyBorder="1" applyAlignment="1">
      <alignment vertical="center" wrapText="1"/>
    </xf>
    <xf numFmtId="0" fontId="8" fillId="17"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2" fillId="18" borderId="4" xfId="0" applyFont="1" applyFill="1" applyBorder="1" applyAlignment="1">
      <alignment vertical="center" wrapText="1"/>
    </xf>
    <xf numFmtId="0" fontId="2" fillId="18" borderId="5" xfId="0" applyFont="1" applyFill="1" applyBorder="1" applyAlignment="1">
      <alignment vertical="center" wrapText="1"/>
    </xf>
    <xf numFmtId="0" fontId="2" fillId="18" borderId="6" xfId="0" applyFont="1" applyFill="1" applyBorder="1" applyAlignment="1">
      <alignment vertical="center" wrapText="1"/>
    </xf>
    <xf numFmtId="0" fontId="57" fillId="0" borderId="2" xfId="0" applyFont="1" applyBorder="1" applyAlignment="1">
      <alignment horizontal="right" vertical="center" wrapText="1"/>
    </xf>
    <xf numFmtId="3" fontId="20" fillId="6" borderId="2" xfId="2" applyNumberFormat="1" applyFont="1" applyFill="1" applyBorder="1" applyAlignment="1">
      <alignment horizontal="right" vertical="center"/>
    </xf>
    <xf numFmtId="3" fontId="13" fillId="18" borderId="2" xfId="2" applyNumberFormat="1" applyFont="1" applyFill="1" applyBorder="1" applyAlignment="1">
      <alignment horizontal="right" vertical="center"/>
    </xf>
    <xf numFmtId="0" fontId="66" fillId="0" borderId="2" xfId="0" applyFont="1" applyBorder="1" applyAlignment="1">
      <alignment vertical="center" wrapText="1"/>
    </xf>
    <xf numFmtId="0" fontId="57" fillId="0" borderId="2" xfId="0" applyFont="1" applyBorder="1" applyAlignment="1">
      <alignment horizontal="right" vertical="center"/>
    </xf>
    <xf numFmtId="173" fontId="20" fillId="6" borderId="2" xfId="2" applyNumberFormat="1" applyFont="1" applyFill="1" applyBorder="1" applyAlignment="1">
      <alignment horizontal="right" vertical="center"/>
    </xf>
    <xf numFmtId="0" fontId="4" fillId="6" borderId="2" xfId="0" applyFont="1" applyFill="1" applyBorder="1" applyAlignment="1">
      <alignment horizontal="center" vertical="center"/>
    </xf>
    <xf numFmtId="0" fontId="57" fillId="6" borderId="2" xfId="0" applyFont="1" applyFill="1" applyBorder="1" applyAlignment="1">
      <alignment horizontal="right" vertical="center"/>
    </xf>
    <xf numFmtId="0" fontId="2" fillId="18" borderId="4" xfId="0" applyFont="1" applyFill="1" applyBorder="1" applyAlignment="1">
      <alignment horizontal="left" vertical="center" wrapText="1"/>
    </xf>
    <xf numFmtId="0" fontId="2" fillId="18" borderId="5" xfId="0" applyFont="1" applyFill="1" applyBorder="1" applyAlignment="1">
      <alignment horizontal="left" vertical="center" wrapText="1"/>
    </xf>
    <xf numFmtId="3" fontId="20" fillId="5" borderId="2" xfId="2" applyNumberFormat="1" applyFont="1" applyFill="1" applyBorder="1" applyAlignment="1">
      <alignment horizontal="right" vertical="center"/>
    </xf>
    <xf numFmtId="3" fontId="13" fillId="5" borderId="2" xfId="2" applyNumberFormat="1" applyFont="1" applyFill="1" applyBorder="1" applyAlignment="1">
      <alignment horizontal="right" vertical="center"/>
    </xf>
    <xf numFmtId="0" fontId="2" fillId="16" borderId="4" xfId="0" applyFont="1" applyFill="1" applyBorder="1" applyAlignment="1">
      <alignment horizontal="left" vertical="center" wrapText="1"/>
    </xf>
    <xf numFmtId="0" fontId="2" fillId="16" borderId="5" xfId="0" applyFont="1" applyFill="1" applyBorder="1" applyAlignment="1">
      <alignment horizontal="left" vertical="center" wrapText="1"/>
    </xf>
    <xf numFmtId="3" fontId="13" fillId="7" borderId="2" xfId="2" applyNumberFormat="1" applyFont="1" applyFill="1" applyBorder="1" applyAlignment="1">
      <alignment horizontal="right" vertical="center"/>
    </xf>
    <xf numFmtId="3" fontId="17" fillId="0" borderId="2" xfId="0" applyNumberFormat="1" applyFont="1" applyBorder="1" applyAlignment="1">
      <alignment horizontal="left" vertical="center" wrapText="1"/>
    </xf>
    <xf numFmtId="3" fontId="17" fillId="6" borderId="2" xfId="0" applyNumberFormat="1" applyFont="1" applyFill="1" applyBorder="1" applyAlignment="1">
      <alignment horizontal="left" vertical="center" wrapText="1"/>
    </xf>
    <xf numFmtId="0" fontId="57" fillId="0" borderId="10" xfId="0" applyFont="1" applyBorder="1" applyAlignment="1">
      <alignment horizontal="right" vertical="center" wrapText="1"/>
    </xf>
    <xf numFmtId="0" fontId="57" fillId="6" borderId="2" xfId="0" applyFont="1" applyFill="1" applyBorder="1" applyAlignment="1">
      <alignment horizontal="right" vertical="center" wrapText="1"/>
    </xf>
    <xf numFmtId="0" fontId="57" fillId="6" borderId="2" xfId="0" applyFont="1" applyFill="1" applyBorder="1" applyAlignment="1">
      <alignment horizontal="center" vertical="center"/>
    </xf>
    <xf numFmtId="3" fontId="17" fillId="6" borderId="2" xfId="0" applyNumberFormat="1" applyFont="1" applyFill="1" applyBorder="1" applyAlignment="1">
      <alignment vertical="center" wrapText="1"/>
    </xf>
    <xf numFmtId="0" fontId="17" fillId="6" borderId="2" xfId="0" quotePrefix="1" applyFont="1" applyFill="1" applyBorder="1" applyAlignment="1">
      <alignment horizontal="center" vertical="center"/>
    </xf>
    <xf numFmtId="0" fontId="21" fillId="6" borderId="2" xfId="0" applyFont="1" applyFill="1" applyBorder="1" applyAlignment="1">
      <alignment vertical="center" wrapText="1"/>
    </xf>
    <xf numFmtId="173" fontId="13" fillId="5" borderId="2" xfId="2" applyNumberFormat="1" applyFont="1" applyFill="1" applyBorder="1" applyAlignment="1">
      <alignment horizontal="right" vertical="center"/>
    </xf>
    <xf numFmtId="173" fontId="13" fillId="18" borderId="2" xfId="2" applyNumberFormat="1" applyFont="1" applyFill="1" applyBorder="1" applyAlignment="1">
      <alignment horizontal="right" vertical="center"/>
    </xf>
    <xf numFmtId="9" fontId="13" fillId="18" borderId="2" xfId="2" applyFont="1" applyFill="1" applyBorder="1" applyAlignment="1">
      <alignment horizontal="right" vertical="center"/>
    </xf>
    <xf numFmtId="0" fontId="0" fillId="0" borderId="2" xfId="0" applyBorder="1" applyAlignment="1">
      <alignment horizontal="center" vertical="center"/>
    </xf>
    <xf numFmtId="0" fontId="10" fillId="18" borderId="5" xfId="0" applyFont="1" applyFill="1" applyBorder="1" applyAlignment="1">
      <alignment vertical="center" wrapText="1"/>
    </xf>
    <xf numFmtId="3" fontId="17" fillId="0" borderId="2" xfId="2" applyNumberFormat="1" applyFont="1" applyFill="1" applyBorder="1" applyAlignment="1">
      <alignment horizontal="right" vertical="center"/>
    </xf>
    <xf numFmtId="1" fontId="17" fillId="0" borderId="2" xfId="2" applyNumberFormat="1" applyFont="1" applyFill="1" applyBorder="1" applyAlignment="1">
      <alignment horizontal="right" vertical="center"/>
    </xf>
    <xf numFmtId="0" fontId="10" fillId="18" borderId="5" xfId="0" applyFont="1" applyFill="1" applyBorder="1" applyAlignment="1">
      <alignment horizontal="left" vertical="center" wrapText="1"/>
    </xf>
    <xf numFmtId="0" fontId="10" fillId="16" borderId="5" xfId="0" applyFont="1" applyFill="1" applyBorder="1" applyAlignment="1">
      <alignment horizontal="left" vertical="center" wrapText="1"/>
    </xf>
    <xf numFmtId="3" fontId="10" fillId="7" borderId="2" xfId="2" applyNumberFormat="1" applyFont="1" applyFill="1" applyBorder="1" applyAlignment="1">
      <alignment horizontal="right" vertical="center"/>
    </xf>
    <xf numFmtId="173" fontId="17" fillId="0" borderId="2" xfId="2" applyNumberFormat="1" applyFont="1" applyFill="1" applyBorder="1" applyAlignment="1">
      <alignment horizontal="right" vertical="center"/>
    </xf>
    <xf numFmtId="9" fontId="17" fillId="0" borderId="2" xfId="2" applyFont="1" applyFill="1" applyBorder="1" applyAlignment="1">
      <alignment horizontal="right" vertical="center"/>
    </xf>
    <xf numFmtId="0" fontId="8" fillId="17" borderId="0" xfId="0" applyFont="1" applyFill="1" applyAlignment="1">
      <alignment horizontal="center" vertical="center"/>
    </xf>
    <xf numFmtId="0" fontId="67" fillId="0" borderId="2" xfId="0" applyFont="1" applyBorder="1"/>
    <xf numFmtId="0" fontId="63" fillId="0" borderId="2" xfId="0" applyFont="1" applyBorder="1" applyAlignment="1">
      <alignment horizontal="center" vertical="center"/>
    </xf>
    <xf numFmtId="9" fontId="13" fillId="18" borderId="2" xfId="0" applyNumberFormat="1" applyFont="1" applyFill="1" applyBorder="1" applyAlignment="1">
      <alignment horizontal="right"/>
    </xf>
    <xf numFmtId="0" fontId="2" fillId="16" borderId="4" xfId="0" applyFont="1" applyFill="1" applyBorder="1" applyAlignment="1">
      <alignment vertical="center" wrapText="1"/>
    </xf>
    <xf numFmtId="0" fontId="2" fillId="16" borderId="5" xfId="0" applyFont="1" applyFill="1" applyBorder="1" applyAlignment="1">
      <alignment vertical="center" wrapText="1"/>
    </xf>
    <xf numFmtId="0" fontId="2" fillId="18" borderId="6" xfId="0" applyFont="1" applyFill="1" applyBorder="1" applyAlignment="1">
      <alignment horizontal="center" vertical="center" wrapText="1"/>
    </xf>
    <xf numFmtId="0" fontId="8" fillId="17" borderId="0" xfId="0" applyFont="1" applyFill="1" applyAlignment="1">
      <alignment horizontal="center" vertical="center" wrapText="1"/>
    </xf>
    <xf numFmtId="0" fontId="63" fillId="0" borderId="2" xfId="0" applyFont="1" applyBorder="1" applyAlignment="1">
      <alignment vertical="center"/>
    </xf>
    <xf numFmtId="0" fontId="8" fillId="17" borderId="0" xfId="0" applyFont="1" applyFill="1" applyAlignment="1">
      <alignment vertical="center" wrapText="1"/>
    </xf>
    <xf numFmtId="0" fontId="10" fillId="17" borderId="2" xfId="0" applyFont="1" applyFill="1" applyBorder="1" applyAlignment="1">
      <alignment vertical="center" wrapText="1"/>
    </xf>
    <xf numFmtId="0" fontId="4" fillId="0" borderId="2" xfId="0" applyFont="1" applyBorder="1" applyAlignment="1">
      <alignment vertical="center" wrapText="1"/>
    </xf>
    <xf numFmtId="170" fontId="20" fillId="6" borderId="2" xfId="0" applyNumberFormat="1" applyFont="1" applyFill="1" applyBorder="1" applyAlignment="1">
      <alignment vertical="center" wrapText="1"/>
    </xf>
    <xf numFmtId="9" fontId="13" fillId="18" borderId="2" xfId="2" applyFont="1" applyFill="1" applyBorder="1" applyAlignment="1">
      <alignment vertical="center" wrapText="1"/>
    </xf>
    <xf numFmtId="3" fontId="20" fillId="6" borderId="2" xfId="0" applyNumberFormat="1" applyFont="1" applyFill="1" applyBorder="1" applyAlignment="1">
      <alignment wrapText="1"/>
    </xf>
    <xf numFmtId="3" fontId="13" fillId="18" borderId="2" xfId="0" applyNumberFormat="1" applyFont="1" applyFill="1" applyBorder="1" applyAlignment="1">
      <alignment wrapText="1"/>
    </xf>
    <xf numFmtId="0" fontId="67" fillId="0" borderId="2" xfId="0" applyFont="1" applyBorder="1" applyAlignment="1">
      <alignment wrapText="1"/>
    </xf>
    <xf numFmtId="0" fontId="4" fillId="6" borderId="2" xfId="0" applyFont="1" applyFill="1" applyBorder="1" applyAlignment="1">
      <alignment vertical="center" wrapText="1"/>
    </xf>
    <xf numFmtId="0" fontId="57" fillId="6" borderId="2" xfId="0" applyFont="1" applyFill="1" applyBorder="1" applyAlignment="1">
      <alignment vertical="center" wrapText="1"/>
    </xf>
    <xf numFmtId="9" fontId="13" fillId="18" borderId="2" xfId="2" applyFont="1" applyFill="1" applyBorder="1" applyAlignment="1">
      <alignment wrapText="1"/>
    </xf>
    <xf numFmtId="0" fontId="67" fillId="6" borderId="2" xfId="0" applyFont="1" applyFill="1" applyBorder="1" applyAlignment="1">
      <alignment wrapText="1"/>
    </xf>
    <xf numFmtId="2" fontId="20" fillId="6" borderId="2" xfId="0" applyNumberFormat="1" applyFont="1" applyFill="1" applyBorder="1" applyAlignment="1">
      <alignment wrapText="1"/>
    </xf>
    <xf numFmtId="173" fontId="13" fillId="18" borderId="2" xfId="0" applyNumberFormat="1" applyFont="1" applyFill="1" applyBorder="1" applyAlignment="1">
      <alignment wrapText="1"/>
    </xf>
    <xf numFmtId="170" fontId="20" fillId="6" borderId="2" xfId="0" applyNumberFormat="1" applyFont="1" applyFill="1" applyBorder="1" applyAlignment="1">
      <alignment wrapText="1"/>
    </xf>
    <xf numFmtId="0" fontId="63" fillId="0" borderId="2" xfId="0" applyFont="1" applyBorder="1" applyAlignment="1">
      <alignment vertical="center" wrapText="1"/>
    </xf>
    <xf numFmtId="9" fontId="20" fillId="6" borderId="2" xfId="0" applyNumberFormat="1" applyFont="1" applyFill="1" applyBorder="1" applyAlignment="1">
      <alignment wrapText="1"/>
    </xf>
    <xf numFmtId="9" fontId="13" fillId="18" borderId="2" xfId="0" applyNumberFormat="1" applyFont="1" applyFill="1" applyBorder="1" applyAlignment="1">
      <alignment wrapText="1"/>
    </xf>
    <xf numFmtId="4" fontId="20" fillId="6" borderId="2" xfId="0" applyNumberFormat="1" applyFont="1" applyFill="1" applyBorder="1" applyAlignment="1">
      <alignment wrapText="1"/>
    </xf>
    <xf numFmtId="0" fontId="2" fillId="16" borderId="6" xfId="0" applyFont="1" applyFill="1" applyBorder="1" applyAlignment="1">
      <alignment vertical="center" wrapText="1"/>
    </xf>
    <xf numFmtId="0" fontId="10" fillId="17" borderId="0" xfId="0" applyFont="1" applyFill="1" applyAlignment="1">
      <alignment horizontal="center" vertical="center"/>
    </xf>
    <xf numFmtId="0" fontId="2" fillId="18" borderId="2" xfId="0" applyFont="1" applyFill="1" applyBorder="1" applyAlignment="1">
      <alignment horizontal="left"/>
    </xf>
    <xf numFmtId="0" fontId="12" fillId="18" borderId="2" xfId="0" applyFont="1" applyFill="1" applyBorder="1" applyAlignment="1">
      <alignment horizontal="center" vertical="center"/>
    </xf>
    <xf numFmtId="0" fontId="62" fillId="18" borderId="2" xfId="0" applyFont="1" applyFill="1" applyBorder="1" applyAlignment="1">
      <alignment horizontal="center" vertical="center"/>
    </xf>
    <xf numFmtId="0" fontId="62" fillId="18" borderId="2" xfId="0" applyFont="1" applyFill="1" applyBorder="1" applyAlignment="1">
      <alignment horizontal="right" vertical="center"/>
    </xf>
    <xf numFmtId="0" fontId="13" fillId="18" borderId="2" xfId="0" applyFont="1" applyFill="1" applyBorder="1" applyAlignment="1">
      <alignment horizontal="center" vertical="center"/>
    </xf>
    <xf numFmtId="0" fontId="62" fillId="18" borderId="2" xfId="0" applyFont="1" applyFill="1" applyBorder="1" applyAlignment="1">
      <alignment horizontal="center"/>
    </xf>
    <xf numFmtId="0" fontId="57" fillId="0" borderId="2" xfId="0" applyFont="1" applyBorder="1" applyAlignment="1">
      <alignment horizontal="left" vertical="center" wrapText="1"/>
    </xf>
    <xf numFmtId="3" fontId="13" fillId="18" borderId="2" xfId="0" applyNumberFormat="1" applyFont="1" applyFill="1" applyBorder="1" applyAlignment="1">
      <alignment horizontal="right" vertical="center"/>
    </xf>
    <xf numFmtId="173" fontId="13" fillId="18" borderId="2" xfId="0" applyNumberFormat="1" applyFont="1" applyFill="1" applyBorder="1" applyAlignment="1">
      <alignment horizontal="right" vertical="center"/>
    </xf>
    <xf numFmtId="0" fontId="12" fillId="18" borderId="2" xfId="0" applyFont="1" applyFill="1" applyBorder="1" applyAlignment="1">
      <alignment horizontal="center" vertical="center" wrapText="1"/>
    </xf>
    <xf numFmtId="0" fontId="5" fillId="18" borderId="2" xfId="0" applyFont="1" applyFill="1" applyBorder="1"/>
    <xf numFmtId="0" fontId="0" fillId="7" borderId="2" xfId="0" applyFill="1" applyBorder="1"/>
    <xf numFmtId="170" fontId="17" fillId="0" borderId="2" xfId="2" applyNumberFormat="1" applyFont="1" applyFill="1" applyBorder="1" applyAlignment="1">
      <alignment vertical="center" wrapText="1"/>
    </xf>
    <xf numFmtId="0" fontId="5" fillId="16" borderId="5" xfId="0" applyFont="1" applyFill="1" applyBorder="1" applyAlignment="1">
      <alignment vertical="center" wrapText="1"/>
    </xf>
    <xf numFmtId="3" fontId="17" fillId="0" borderId="2" xfId="0" applyNumberFormat="1" applyFont="1" applyBorder="1" applyAlignment="1">
      <alignment wrapText="1"/>
    </xf>
    <xf numFmtId="3" fontId="17" fillId="0" borderId="2" xfId="2" applyNumberFormat="1" applyFont="1" applyFill="1" applyBorder="1" applyAlignment="1">
      <alignment vertical="center" wrapText="1"/>
    </xf>
    <xf numFmtId="9" fontId="17" fillId="0" borderId="2" xfId="2" applyFont="1" applyFill="1" applyBorder="1" applyAlignment="1">
      <alignment wrapText="1"/>
    </xf>
    <xf numFmtId="173" fontId="17" fillId="0" borderId="2" xfId="0" applyNumberFormat="1" applyFont="1" applyBorder="1" applyAlignment="1">
      <alignment wrapText="1"/>
    </xf>
    <xf numFmtId="170" fontId="17" fillId="0" borderId="2" xfId="0" applyNumberFormat="1" applyFont="1" applyBorder="1" applyAlignment="1">
      <alignment wrapText="1"/>
    </xf>
    <xf numFmtId="0" fontId="5" fillId="18" borderId="5" xfId="0" applyFont="1" applyFill="1" applyBorder="1" applyAlignment="1">
      <alignment vertical="center" wrapText="1"/>
    </xf>
    <xf numFmtId="9" fontId="17" fillId="0" borderId="2" xfId="0" applyNumberFormat="1" applyFont="1" applyBorder="1" applyAlignment="1">
      <alignment wrapText="1"/>
    </xf>
    <xf numFmtId="0" fontId="10" fillId="17" borderId="7" xfId="0" applyFont="1" applyFill="1" applyBorder="1" applyAlignment="1">
      <alignment horizontal="center" vertical="center" wrapText="1"/>
    </xf>
    <xf numFmtId="0" fontId="13" fillId="18" borderId="2" xfId="0" applyFont="1" applyFill="1" applyBorder="1" applyAlignment="1">
      <alignment horizontal="right"/>
    </xf>
    <xf numFmtId="10" fontId="57" fillId="0" borderId="2" xfId="0" applyNumberFormat="1" applyFont="1" applyBorder="1" applyAlignment="1">
      <alignment horizontal="left" vertical="center" wrapText="1"/>
    </xf>
    <xf numFmtId="9" fontId="20" fillId="6" borderId="2" xfId="0" applyNumberFormat="1" applyFont="1" applyFill="1" applyBorder="1" applyAlignment="1">
      <alignment horizontal="right" vertical="center" wrapText="1"/>
    </xf>
    <xf numFmtId="9" fontId="13" fillId="18" borderId="2" xfId="0" applyNumberFormat="1" applyFont="1" applyFill="1" applyBorder="1" applyAlignment="1">
      <alignment horizontal="right" vertical="center" wrapText="1"/>
    </xf>
    <xf numFmtId="0" fontId="20" fillId="5" borderId="2" xfId="0" applyFont="1" applyFill="1" applyBorder="1" applyAlignment="1">
      <alignment horizontal="right" vertical="center" wrapText="1"/>
    </xf>
    <xf numFmtId="0" fontId="13" fillId="18" borderId="2" xfId="0" applyFont="1" applyFill="1" applyBorder="1" applyAlignment="1">
      <alignment horizontal="right" vertical="center" wrapText="1"/>
    </xf>
    <xf numFmtId="2" fontId="13" fillId="18" borderId="2" xfId="0" applyNumberFormat="1" applyFont="1" applyFill="1" applyBorder="1" applyAlignment="1">
      <alignment horizontal="right" vertical="center" wrapText="1"/>
    </xf>
    <xf numFmtId="0" fontId="2" fillId="18" borderId="2" xfId="0" applyFont="1" applyFill="1" applyBorder="1" applyAlignment="1">
      <alignment vertical="center" wrapText="1"/>
    </xf>
    <xf numFmtId="0" fontId="12" fillId="18" borderId="2" xfId="0" applyFont="1" applyFill="1" applyBorder="1" applyAlignment="1">
      <alignment horizontal="center"/>
    </xf>
    <xf numFmtId="0" fontId="2" fillId="18" borderId="2" xfId="0" applyFont="1" applyFill="1" applyBorder="1"/>
    <xf numFmtId="0" fontId="2" fillId="18" borderId="2" xfId="0" applyFont="1" applyFill="1" applyBorder="1" applyAlignment="1">
      <alignment horizontal="center"/>
    </xf>
    <xf numFmtId="0" fontId="0" fillId="18" borderId="2" xfId="0" applyFill="1" applyBorder="1"/>
    <xf numFmtId="0" fontId="57" fillId="0" borderId="2" xfId="0" applyFont="1" applyBorder="1" applyAlignment="1">
      <alignment horizontal="left" vertical="center"/>
    </xf>
    <xf numFmtId="0" fontId="66" fillId="0" borderId="2" xfId="0" applyFont="1" applyBorder="1"/>
    <xf numFmtId="0" fontId="10" fillId="16" borderId="5" xfId="0" applyFont="1" applyFill="1" applyBorder="1" applyAlignment="1">
      <alignment vertical="center" wrapText="1"/>
    </xf>
    <xf numFmtId="9" fontId="17" fillId="0" borderId="2" xfId="0" applyNumberFormat="1" applyFont="1" applyBorder="1" applyAlignment="1">
      <alignment horizontal="right" vertical="center" wrapText="1"/>
    </xf>
    <xf numFmtId="2" fontId="17" fillId="0" borderId="2" xfId="0" applyNumberFormat="1" applyFont="1" applyBorder="1" applyAlignment="1">
      <alignment horizontal="right" vertical="center" wrapText="1"/>
    </xf>
    <xf numFmtId="3" fontId="17" fillId="0" borderId="2" xfId="0" applyNumberFormat="1" applyFont="1" applyBorder="1" applyAlignment="1">
      <alignment horizontal="right" vertical="center"/>
    </xf>
    <xf numFmtId="173" fontId="17" fillId="0" borderId="2" xfId="0" applyNumberFormat="1" applyFont="1" applyBorder="1" applyAlignment="1">
      <alignment horizontal="right" vertical="center" wrapText="1"/>
    </xf>
    <xf numFmtId="0" fontId="17" fillId="0" borderId="2" xfId="0" applyFont="1" applyBorder="1" applyAlignment="1">
      <alignment horizontal="right"/>
    </xf>
    <xf numFmtId="9" fontId="17" fillId="0" borderId="2" xfId="0" applyNumberFormat="1" applyFont="1" applyBorder="1" applyAlignment="1">
      <alignment horizontal="right"/>
    </xf>
    <xf numFmtId="0" fontId="17" fillId="0" borderId="2" xfId="0" applyFont="1" applyBorder="1" applyAlignment="1">
      <alignment horizontal="left"/>
    </xf>
    <xf numFmtId="0" fontId="68" fillId="0" borderId="2" xfId="0" applyFont="1" applyBorder="1" applyAlignment="1">
      <alignment horizontal="left" vertical="center" wrapText="1"/>
    </xf>
    <xf numFmtId="0" fontId="3" fillId="0" borderId="2" xfId="0" applyFont="1" applyBorder="1"/>
    <xf numFmtId="9" fontId="17" fillId="0" borderId="2" xfId="0" applyNumberFormat="1" applyFont="1" applyBorder="1" applyAlignment="1">
      <alignment horizontal="right" vertical="center"/>
    </xf>
    <xf numFmtId="0" fontId="9" fillId="20" borderId="2"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2" fillId="21" borderId="2" xfId="0" applyFont="1" applyFill="1" applyBorder="1" applyAlignment="1">
      <alignment vertical="center" wrapText="1"/>
    </xf>
    <xf numFmtId="0" fontId="12" fillId="21" borderId="2" xfId="0" applyFont="1" applyFill="1" applyBorder="1" applyAlignment="1">
      <alignment horizontal="center" vertical="center"/>
    </xf>
    <xf numFmtId="0" fontId="27" fillId="0" borderId="2" xfId="0" applyFont="1" applyBorder="1" applyAlignment="1">
      <alignment vertical="center" wrapText="1"/>
    </xf>
    <xf numFmtId="0" fontId="20" fillId="0" borderId="2" xfId="0" applyFont="1" applyBorder="1" applyAlignment="1">
      <alignment horizontal="left" vertical="center" wrapText="1"/>
    </xf>
    <xf numFmtId="0" fontId="70" fillId="5" borderId="2" xfId="0" applyFont="1" applyFill="1" applyBorder="1" applyAlignment="1">
      <alignment horizontal="left" vertical="center" wrapText="1"/>
    </xf>
    <xf numFmtId="0" fontId="22" fillId="5" borderId="2" xfId="0" applyFont="1" applyFill="1" applyBorder="1" applyAlignment="1">
      <alignment horizontal="left" vertical="center" wrapText="1"/>
    </xf>
    <xf numFmtId="3" fontId="13" fillId="19" borderId="2" xfId="0" applyNumberFormat="1" applyFont="1" applyFill="1" applyBorder="1" applyAlignment="1">
      <alignment horizontal="right" vertical="center"/>
    </xf>
    <xf numFmtId="9" fontId="13" fillId="19" borderId="2" xfId="2" applyFont="1" applyFill="1" applyBorder="1" applyAlignment="1">
      <alignment horizontal="right" vertical="center"/>
    </xf>
    <xf numFmtId="9" fontId="74" fillId="22" borderId="0" xfId="2" applyFont="1" applyFill="1" applyBorder="1" applyAlignment="1">
      <alignment vertical="center" wrapText="1"/>
    </xf>
    <xf numFmtId="0" fontId="27" fillId="0" borderId="2" xfId="0" applyFont="1" applyBorder="1" applyAlignment="1">
      <alignment horizontal="right" vertical="center" wrapText="1"/>
    </xf>
    <xf numFmtId="0" fontId="17" fillId="0" borderId="2" xfId="0" applyFont="1" applyBorder="1" applyAlignment="1">
      <alignment vertical="top" wrapText="1"/>
    </xf>
    <xf numFmtId="0" fontId="20" fillId="6" borderId="2" xfId="0" applyFont="1" applyFill="1" applyBorder="1" applyAlignment="1">
      <alignment horizontal="center" vertical="center" wrapText="1"/>
    </xf>
    <xf numFmtId="0" fontId="17" fillId="0" borderId="2" xfId="0" applyFont="1" applyBorder="1" applyAlignment="1">
      <alignment horizontal="left" vertical="top" wrapText="1"/>
    </xf>
    <xf numFmtId="0" fontId="20" fillId="0" borderId="2" xfId="0" applyFont="1" applyBorder="1" applyAlignment="1">
      <alignment vertical="top" wrapText="1"/>
    </xf>
    <xf numFmtId="0" fontId="2" fillId="19" borderId="1" xfId="0" applyFont="1" applyFill="1" applyBorder="1" applyAlignment="1">
      <alignment horizontal="center" vertical="center" wrapText="1"/>
    </xf>
    <xf numFmtId="0" fontId="8" fillId="20" borderId="0" xfId="0" applyFont="1" applyFill="1" applyAlignment="1">
      <alignment horizontal="center" vertical="center" wrapText="1"/>
    </xf>
    <xf numFmtId="0" fontId="12" fillId="21" borderId="2" xfId="0" applyFont="1" applyFill="1" applyBorder="1" applyAlignment="1">
      <alignment horizontal="center" wrapText="1"/>
    </xf>
    <xf numFmtId="0" fontId="12" fillId="21" borderId="2" xfId="0" applyFont="1" applyFill="1" applyBorder="1" applyAlignment="1">
      <alignment horizontal="center" vertical="center" wrapText="1"/>
    </xf>
    <xf numFmtId="0" fontId="10" fillId="21" borderId="2" xfId="0" applyFont="1" applyFill="1" applyBorder="1" applyAlignment="1">
      <alignment horizontal="center" wrapText="1"/>
    </xf>
    <xf numFmtId="0" fontId="10" fillId="21" borderId="2" xfId="0" applyFont="1" applyFill="1" applyBorder="1" applyAlignment="1">
      <alignment horizontal="right" wrapText="1"/>
    </xf>
    <xf numFmtId="0" fontId="13" fillId="21" borderId="2" xfId="0" applyFont="1" applyFill="1" applyBorder="1" applyAlignment="1">
      <alignment horizontal="right" wrapText="1"/>
    </xf>
    <xf numFmtId="0" fontId="10" fillId="21" borderId="2" xfId="0" applyFont="1" applyFill="1" applyBorder="1" applyAlignment="1">
      <alignment wrapText="1"/>
    </xf>
    <xf numFmtId="9" fontId="13" fillId="19" borderId="2" xfId="0" applyNumberFormat="1" applyFont="1" applyFill="1" applyBorder="1" applyAlignment="1">
      <alignment horizontal="right" vertical="center" wrapText="1"/>
    </xf>
    <xf numFmtId="3" fontId="13" fillId="0" borderId="2" xfId="0" applyNumberFormat="1" applyFont="1" applyBorder="1" applyAlignment="1">
      <alignment horizontal="right" vertical="center" wrapText="1"/>
    </xf>
    <xf numFmtId="0" fontId="18" fillId="21" borderId="2" xfId="0" applyFont="1" applyFill="1" applyBorder="1" applyAlignment="1">
      <alignment horizontal="right" wrapText="1"/>
    </xf>
    <xf numFmtId="0" fontId="69" fillId="21" borderId="2" xfId="0" applyFont="1" applyFill="1" applyBorder="1" applyAlignment="1">
      <alignment horizontal="left" wrapText="1"/>
    </xf>
    <xf numFmtId="3" fontId="13" fillId="19" borderId="2" xfId="0" applyNumberFormat="1" applyFont="1" applyFill="1" applyBorder="1" applyAlignment="1">
      <alignment horizontal="right" vertical="center" wrapText="1"/>
    </xf>
    <xf numFmtId="0" fontId="71" fillId="0" borderId="2" xfId="0" applyFont="1" applyBorder="1" applyAlignment="1">
      <alignment vertical="center" wrapText="1"/>
    </xf>
    <xf numFmtId="0" fontId="72" fillId="0" borderId="2" xfId="0" applyFont="1" applyBorder="1" applyAlignment="1">
      <alignment vertical="center" wrapText="1"/>
    </xf>
    <xf numFmtId="9" fontId="13" fillId="19" borderId="10" xfId="0" applyNumberFormat="1" applyFont="1" applyFill="1" applyBorder="1" applyAlignment="1">
      <alignment horizontal="right" vertical="center" wrapText="1"/>
    </xf>
    <xf numFmtId="9" fontId="13" fillId="19" borderId="2" xfId="2" applyFont="1" applyFill="1" applyBorder="1" applyAlignment="1">
      <alignment horizontal="right" vertical="center" wrapText="1"/>
    </xf>
    <xf numFmtId="9" fontId="75" fillId="19" borderId="0" xfId="2" applyFont="1" applyFill="1" applyBorder="1" applyAlignment="1">
      <alignment horizontal="right" vertical="center" wrapText="1"/>
    </xf>
    <xf numFmtId="170" fontId="20" fillId="6" borderId="2" xfId="0" applyNumberFormat="1" applyFont="1" applyFill="1" applyBorder="1" applyAlignment="1">
      <alignment horizontal="right" vertical="center" wrapText="1"/>
    </xf>
    <xf numFmtId="170" fontId="13" fillId="19" borderId="2" xfId="0" applyNumberFormat="1" applyFont="1" applyFill="1" applyBorder="1" applyAlignment="1">
      <alignment horizontal="right" vertical="center" wrapText="1"/>
    </xf>
    <xf numFmtId="3" fontId="20" fillId="6" borderId="2" xfId="0" applyNumberFormat="1" applyFont="1" applyFill="1" applyBorder="1" applyAlignment="1">
      <alignment horizontal="center" vertical="center" wrapText="1"/>
    </xf>
    <xf numFmtId="9" fontId="20" fillId="6" borderId="3" xfId="0" applyNumberFormat="1" applyFont="1" applyFill="1" applyBorder="1" applyAlignment="1">
      <alignment horizontal="right" vertical="center" wrapText="1"/>
    </xf>
    <xf numFmtId="0" fontId="73" fillId="22" borderId="2" xfId="0" applyFont="1" applyFill="1" applyBorder="1" applyAlignment="1">
      <alignment vertical="center" wrapText="1"/>
    </xf>
    <xf numFmtId="0" fontId="22" fillId="5" borderId="3" xfId="0" applyFont="1" applyFill="1" applyBorder="1" applyAlignment="1">
      <alignment horizontal="left" vertical="center" wrapText="1"/>
    </xf>
    <xf numFmtId="0" fontId="10" fillId="20" borderId="7" xfId="0" applyFont="1" applyFill="1" applyBorder="1" applyAlignment="1">
      <alignment horizontal="center" vertical="center" wrapText="1"/>
    </xf>
    <xf numFmtId="0" fontId="76" fillId="0" borderId="2" xfId="0" applyFont="1" applyBorder="1"/>
    <xf numFmtId="0" fontId="10" fillId="21" borderId="2" xfId="0" applyFont="1" applyFill="1" applyBorder="1" applyAlignment="1">
      <alignment horizontal="center" vertical="center"/>
    </xf>
    <xf numFmtId="0" fontId="10" fillId="21" borderId="2" xfId="0" applyFont="1" applyFill="1" applyBorder="1" applyAlignment="1">
      <alignment horizontal="right" vertical="center"/>
    </xf>
    <xf numFmtId="0" fontId="13" fillId="21" borderId="2" xfId="0" applyFont="1" applyFill="1" applyBorder="1" applyAlignment="1">
      <alignment horizontal="right" vertical="center"/>
    </xf>
    <xf numFmtId="0" fontId="10" fillId="21" borderId="2" xfId="0" applyFont="1" applyFill="1" applyBorder="1" applyAlignment="1">
      <alignment vertical="center"/>
    </xf>
    <xf numFmtId="0" fontId="10" fillId="6" borderId="0" xfId="0" applyFont="1" applyFill="1" applyAlignment="1">
      <alignment horizontal="right" vertical="center"/>
    </xf>
    <xf numFmtId="0" fontId="77" fillId="0" borderId="2" xfId="0" applyFont="1" applyBorder="1" applyAlignment="1">
      <alignment horizontal="center" vertical="center"/>
    </xf>
    <xf numFmtId="0" fontId="7" fillId="6" borderId="2" xfId="0" applyFont="1" applyFill="1" applyBorder="1" applyAlignment="1">
      <alignment horizontal="center" vertical="center"/>
    </xf>
    <xf numFmtId="0" fontId="27" fillId="6" borderId="2" xfId="0" applyFont="1" applyFill="1" applyBorder="1" applyAlignment="1">
      <alignment vertical="center" wrapText="1"/>
    </xf>
    <xf numFmtId="0" fontId="53" fillId="6" borderId="2" xfId="0" applyFont="1" applyFill="1" applyBorder="1" applyAlignment="1">
      <alignment horizontal="center" vertical="center"/>
    </xf>
    <xf numFmtId="0" fontId="53" fillId="6" borderId="2" xfId="0" applyFont="1" applyFill="1" applyBorder="1" applyAlignment="1">
      <alignment vertical="center" wrapText="1"/>
    </xf>
    <xf numFmtId="0" fontId="50" fillId="6" borderId="0" xfId="0" applyFont="1" applyFill="1"/>
    <xf numFmtId="0" fontId="18" fillId="21" borderId="2" xfId="0" applyFont="1" applyFill="1" applyBorder="1" applyAlignment="1">
      <alignment horizontal="right" vertical="center"/>
    </xf>
    <xf numFmtId="0" fontId="62" fillId="21" borderId="2" xfId="0" applyFont="1" applyFill="1" applyBorder="1" applyAlignment="1">
      <alignment vertical="center"/>
    </xf>
    <xf numFmtId="0" fontId="5" fillId="0" borderId="2" xfId="0" applyFont="1" applyBorder="1"/>
    <xf numFmtId="0" fontId="5" fillId="6" borderId="0" xfId="0" applyFont="1" applyFill="1"/>
    <xf numFmtId="0" fontId="8" fillId="20" borderId="2" xfId="0" applyFont="1" applyFill="1" applyBorder="1" applyAlignment="1">
      <alignment horizontal="center" vertical="center" wrapText="1"/>
    </xf>
    <xf numFmtId="0" fontId="10" fillId="21" borderId="2" xfId="0" applyFont="1" applyFill="1" applyBorder="1" applyAlignment="1">
      <alignment horizontal="center" vertical="center" wrapText="1"/>
    </xf>
    <xf numFmtId="0" fontId="10" fillId="21" borderId="2" xfId="0" applyFont="1" applyFill="1" applyBorder="1" applyAlignment="1">
      <alignment horizontal="right" vertical="center" wrapText="1"/>
    </xf>
    <xf numFmtId="0" fontId="10" fillId="21" borderId="2" xfId="0" applyFont="1" applyFill="1" applyBorder="1" applyAlignment="1">
      <alignment vertical="center" wrapText="1"/>
    </xf>
    <xf numFmtId="0" fontId="0" fillId="21" borderId="10" xfId="0" applyFill="1" applyBorder="1" applyAlignment="1">
      <alignment vertical="center" wrapText="1"/>
    </xf>
    <xf numFmtId="0" fontId="70" fillId="0" borderId="2" xfId="0" applyFont="1" applyBorder="1" applyAlignment="1">
      <alignment horizontal="center" vertical="center" wrapText="1"/>
    </xf>
    <xf numFmtId="0" fontId="78" fillId="0" borderId="2" xfId="0" applyFont="1" applyBorder="1" applyAlignment="1">
      <alignment vertical="center" wrapText="1"/>
    </xf>
    <xf numFmtId="170" fontId="20" fillId="6" borderId="0" xfId="2" applyNumberFormat="1" applyFont="1" applyFill="1" applyBorder="1" applyAlignment="1">
      <alignment horizontal="right" vertical="center" wrapText="1"/>
    </xf>
    <xf numFmtId="0" fontId="13" fillId="21" borderId="2" xfId="0" applyFont="1" applyFill="1" applyBorder="1" applyAlignment="1">
      <alignment horizontal="right" vertical="center" wrapText="1"/>
    </xf>
    <xf numFmtId="0" fontId="78" fillId="0" borderId="2" xfId="0" applyFont="1" applyBorder="1" applyAlignment="1">
      <alignment horizontal="center" vertical="center" wrapText="1"/>
    </xf>
    <xf numFmtId="0" fontId="13" fillId="19" borderId="2" xfId="0" applyFont="1" applyFill="1" applyBorder="1" applyAlignment="1">
      <alignment horizontal="right" vertical="center" wrapText="1"/>
    </xf>
    <xf numFmtId="49" fontId="20" fillId="6" borderId="2" xfId="0" applyNumberFormat="1" applyFont="1" applyFill="1" applyBorder="1" applyAlignment="1">
      <alignment horizontal="right" vertical="center" wrapText="1"/>
    </xf>
    <xf numFmtId="0" fontId="79" fillId="0" borderId="2" xfId="0" applyFont="1" applyBorder="1" applyAlignment="1">
      <alignment vertical="center" wrapText="1"/>
    </xf>
    <xf numFmtId="0" fontId="79" fillId="0" borderId="2" xfId="0" applyFont="1" applyBorder="1" applyAlignment="1">
      <alignment horizontal="center" vertical="center" wrapText="1"/>
    </xf>
    <xf numFmtId="0" fontId="13" fillId="20" borderId="2" xfId="0" applyFont="1" applyFill="1" applyBorder="1" applyAlignment="1">
      <alignment horizontal="center" vertical="center" wrapText="1"/>
    </xf>
    <xf numFmtId="170" fontId="20" fillId="0" borderId="0" xfId="2" applyNumberFormat="1" applyFont="1" applyFill="1" applyBorder="1" applyAlignment="1">
      <alignment horizontal="right" vertical="center" wrapText="1"/>
    </xf>
    <xf numFmtId="0" fontId="20" fillId="0" borderId="2" xfId="0" applyFont="1" applyBorder="1" applyAlignment="1">
      <alignment horizontal="right" vertical="center" wrapText="1"/>
    </xf>
    <xf numFmtId="170" fontId="13" fillId="19" borderId="2" xfId="2" applyNumberFormat="1" applyFont="1" applyFill="1" applyBorder="1" applyAlignment="1">
      <alignment horizontal="right" vertical="center" wrapText="1"/>
    </xf>
    <xf numFmtId="3" fontId="20" fillId="0" borderId="2" xfId="0" applyNumberFormat="1" applyFont="1" applyBorder="1" applyAlignment="1">
      <alignment horizontal="right" vertical="center"/>
    </xf>
    <xf numFmtId="9" fontId="20" fillId="0" borderId="2" xfId="0" applyNumberFormat="1" applyFont="1" applyBorder="1" applyAlignment="1">
      <alignment horizontal="right" vertical="center" wrapText="1"/>
    </xf>
    <xf numFmtId="9" fontId="40" fillId="0" borderId="2" xfId="2" applyFont="1" applyFill="1" applyBorder="1" applyAlignment="1">
      <alignment horizontal="right" vertical="center" wrapText="1"/>
    </xf>
    <xf numFmtId="170" fontId="20" fillId="0" borderId="2" xfId="0" applyNumberFormat="1" applyFont="1" applyBorder="1" applyAlignment="1">
      <alignment horizontal="right" vertical="center" wrapText="1"/>
    </xf>
    <xf numFmtId="0" fontId="10" fillId="20" borderId="0" xfId="0" applyFont="1" applyFill="1" applyAlignment="1">
      <alignment horizontal="center" vertical="center"/>
    </xf>
    <xf numFmtId="0" fontId="0" fillId="21" borderId="10" xfId="0" applyFill="1" applyBorder="1" applyAlignment="1">
      <alignment wrapText="1"/>
    </xf>
    <xf numFmtId="173" fontId="20" fillId="6" borderId="2" xfId="0" applyNumberFormat="1" applyFont="1" applyFill="1" applyBorder="1" applyAlignment="1">
      <alignment horizontal="right" vertical="center" wrapText="1"/>
    </xf>
    <xf numFmtId="173" fontId="13" fillId="19" borderId="2" xfId="0" applyNumberFormat="1" applyFont="1" applyFill="1" applyBorder="1" applyAlignment="1">
      <alignment horizontal="right" vertical="center" wrapText="1"/>
    </xf>
    <xf numFmtId="1" fontId="13" fillId="19" borderId="2" xfId="0" applyNumberFormat="1" applyFont="1" applyFill="1" applyBorder="1" applyAlignment="1">
      <alignment horizontal="right" vertical="center" wrapText="1"/>
    </xf>
    <xf numFmtId="0" fontId="64" fillId="5" borderId="2" xfId="0" applyFont="1" applyFill="1" applyBorder="1" applyAlignment="1">
      <alignment horizontal="center" vertical="center" wrapText="1"/>
    </xf>
    <xf numFmtId="0" fontId="78" fillId="0" borderId="2" xfId="0" applyFont="1" applyBorder="1" applyAlignment="1">
      <alignment horizontal="left" vertical="center" wrapText="1"/>
    </xf>
    <xf numFmtId="0" fontId="17" fillId="0" borderId="2" xfId="0" applyFont="1" applyBorder="1" applyAlignment="1">
      <alignment horizontal="left" wrapText="1"/>
    </xf>
    <xf numFmtId="0" fontId="10" fillId="6" borderId="0" xfId="0" applyFont="1" applyFill="1" applyAlignment="1">
      <alignment horizontal="right" wrapText="1"/>
    </xf>
    <xf numFmtId="0" fontId="4" fillId="0" borderId="2" xfId="0" applyFont="1" applyBorder="1" applyAlignment="1">
      <alignment horizontal="left" vertical="center" wrapText="1"/>
    </xf>
    <xf numFmtId="0" fontId="20" fillId="6" borderId="2" xfId="2" applyNumberFormat="1" applyFont="1" applyFill="1" applyBorder="1" applyAlignment="1">
      <alignment horizontal="right" vertical="center" wrapText="1"/>
    </xf>
    <xf numFmtId="0" fontId="13" fillId="19" borderId="2" xfId="2" applyNumberFormat="1" applyFont="1" applyFill="1" applyBorder="1" applyAlignment="1">
      <alignment horizontal="right" vertical="center" wrapText="1"/>
    </xf>
    <xf numFmtId="173" fontId="13" fillId="19" borderId="2" xfId="2" applyNumberFormat="1" applyFont="1" applyFill="1" applyBorder="1" applyAlignment="1">
      <alignment horizontal="right" vertical="center" wrapText="1"/>
    </xf>
    <xf numFmtId="0" fontId="20" fillId="0" borderId="2" xfId="2" applyNumberFormat="1" applyFont="1" applyFill="1" applyBorder="1" applyAlignment="1">
      <alignment horizontal="right" vertical="center" wrapText="1"/>
    </xf>
    <xf numFmtId="2" fontId="20" fillId="0" borderId="2" xfId="2" applyNumberFormat="1" applyFont="1" applyFill="1" applyBorder="1" applyAlignment="1">
      <alignment horizontal="right" vertical="center" wrapText="1"/>
    </xf>
    <xf numFmtId="0" fontId="2" fillId="21" borderId="7" xfId="0" applyFont="1" applyFill="1" applyBorder="1" applyAlignment="1">
      <alignment vertical="center" wrapText="1"/>
    </xf>
    <xf numFmtId="0" fontId="80" fillId="0" borderId="2" xfId="0" applyFont="1" applyBorder="1" applyAlignment="1">
      <alignment horizontal="left" vertical="center" wrapText="1"/>
    </xf>
    <xf numFmtId="166" fontId="13" fillId="19" borderId="2" xfId="0" applyNumberFormat="1" applyFont="1" applyFill="1" applyBorder="1" applyAlignment="1">
      <alignment horizontal="right" vertical="center" wrapText="1"/>
    </xf>
    <xf numFmtId="2" fontId="13" fillId="19" borderId="2" xfId="0" applyNumberFormat="1" applyFont="1" applyFill="1" applyBorder="1" applyAlignment="1">
      <alignment horizontal="right" vertical="center" wrapText="1"/>
    </xf>
    <xf numFmtId="2" fontId="20" fillId="7" borderId="2" xfId="0" applyNumberFormat="1" applyFont="1" applyFill="1" applyBorder="1" applyAlignment="1">
      <alignment horizontal="right" vertical="center" wrapText="1"/>
    </xf>
    <xf numFmtId="0" fontId="2" fillId="23" borderId="0" xfId="0" applyFont="1" applyFill="1" applyAlignment="1">
      <alignment vertical="center" wrapText="1"/>
    </xf>
    <xf numFmtId="9" fontId="17" fillId="0" borderId="2" xfId="0" applyNumberFormat="1" applyFont="1" applyBorder="1" applyAlignment="1">
      <alignment vertical="center" wrapText="1"/>
    </xf>
    <xf numFmtId="0" fontId="78" fillId="0" borderId="2" xfId="0" applyFont="1" applyBorder="1" applyAlignment="1">
      <alignment horizontal="right" vertical="center" wrapText="1"/>
    </xf>
    <xf numFmtId="0" fontId="16" fillId="0" borderId="2" xfId="0" applyFont="1" applyBorder="1" applyAlignment="1">
      <alignment horizontal="right" wrapText="1"/>
    </xf>
    <xf numFmtId="0" fontId="27" fillId="0" borderId="2" xfId="0" applyFont="1" applyBorder="1" applyAlignment="1">
      <alignment horizontal="right" wrapText="1"/>
    </xf>
    <xf numFmtId="9" fontId="20" fillId="6" borderId="2" xfId="2" applyFont="1" applyFill="1" applyBorder="1" applyAlignment="1">
      <alignment horizontal="center" vertical="center" wrapText="1"/>
    </xf>
    <xf numFmtId="173" fontId="20" fillId="6" borderId="2" xfId="0" applyNumberFormat="1" applyFont="1" applyFill="1" applyBorder="1" applyAlignment="1">
      <alignment horizontal="center" vertical="center" wrapText="1"/>
    </xf>
    <xf numFmtId="3" fontId="20" fillId="0" borderId="2" xfId="0" applyNumberFormat="1" applyFont="1" applyBorder="1" applyAlignment="1">
      <alignment horizontal="center" vertical="center" wrapText="1"/>
    </xf>
    <xf numFmtId="173" fontId="20" fillId="0" borderId="2" xfId="0" applyNumberFormat="1" applyFont="1" applyBorder="1" applyAlignment="1">
      <alignment horizontal="center" vertical="center" wrapText="1"/>
    </xf>
    <xf numFmtId="9" fontId="20" fillId="0" borderId="2" xfId="2"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5" fillId="14" borderId="2" xfId="0" applyFont="1" applyFill="1" applyBorder="1" applyAlignment="1">
      <alignment wrapText="1"/>
    </xf>
    <xf numFmtId="0" fontId="17" fillId="14" borderId="2" xfId="0" applyFont="1" applyFill="1" applyBorder="1" applyAlignment="1">
      <alignment horizontal="right" vertical="center" wrapText="1"/>
    </xf>
    <xf numFmtId="0" fontId="17" fillId="14" borderId="2" xfId="0" applyFont="1" applyFill="1" applyBorder="1" applyAlignment="1">
      <alignment vertical="center" wrapText="1"/>
    </xf>
    <xf numFmtId="0" fontId="79" fillId="14" borderId="2" xfId="0" applyFont="1" applyFill="1" applyBorder="1" applyAlignment="1">
      <alignment horizontal="left" vertical="center" wrapText="1"/>
    </xf>
    <xf numFmtId="3" fontId="13" fillId="14" borderId="2" xfId="0" applyNumberFormat="1" applyFont="1" applyFill="1" applyBorder="1" applyAlignment="1">
      <alignment horizontal="center" vertical="center" wrapText="1"/>
    </xf>
    <xf numFmtId="3" fontId="10" fillId="14" borderId="2" xfId="0" applyNumberFormat="1" applyFont="1" applyFill="1" applyBorder="1" applyAlignment="1">
      <alignment horizontal="center" vertical="center" wrapText="1"/>
    </xf>
    <xf numFmtId="0" fontId="21" fillId="14" borderId="2" xfId="0" applyFont="1" applyFill="1" applyBorder="1" applyAlignment="1">
      <alignment vertical="center" wrapText="1"/>
    </xf>
    <xf numFmtId="0" fontId="20" fillId="14" borderId="2" xfId="0" applyFont="1" applyFill="1" applyBorder="1" applyAlignment="1">
      <alignment vertical="center" wrapText="1"/>
    </xf>
    <xf numFmtId="0" fontId="20" fillId="14" borderId="2"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3" fillId="0" borderId="0" xfId="0" applyFont="1"/>
    <xf numFmtId="0" fontId="0" fillId="0" borderId="0" xfId="0"/>
    <xf numFmtId="0" fontId="81" fillId="0" borderId="2" xfId="0" applyFont="1" applyBorder="1" applyAlignment="1">
      <alignment horizontal="left" vertical="center" wrapText="1" readingOrder="1"/>
    </xf>
    <xf numFmtId="0" fontId="61" fillId="0" borderId="2" xfId="3" applyFont="1" applyBorder="1" applyAlignment="1">
      <alignment horizontal="left" vertical="center" wrapText="1" readingOrder="1"/>
    </xf>
    <xf numFmtId="0" fontId="82" fillId="0" borderId="2" xfId="0" applyFont="1" applyBorder="1" applyAlignment="1">
      <alignment horizontal="left" vertical="center" wrapText="1" readingOrder="1"/>
    </xf>
    <xf numFmtId="9" fontId="41" fillId="9" borderId="2" xfId="0" applyNumberFormat="1" applyFont="1" applyFill="1" applyBorder="1" applyAlignment="1">
      <alignment vertical="center" wrapText="1"/>
    </xf>
    <xf numFmtId="2" fontId="39" fillId="0" borderId="2" xfId="0" applyNumberFormat="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0" fillId="6" borderId="0" xfId="0" applyFont="1" applyFill="1"/>
    <xf numFmtId="0" fontId="0" fillId="0" borderId="0" xfId="0" applyFont="1"/>
    <xf numFmtId="0" fontId="5" fillId="25" borderId="2" xfId="0" applyFont="1" applyFill="1" applyBorder="1" applyAlignment="1">
      <alignment horizontal="center" wrapText="1"/>
    </xf>
    <xf numFmtId="0" fontId="12" fillId="25" borderId="2" xfId="0" applyFont="1" applyFill="1" applyBorder="1" applyAlignment="1">
      <alignment horizontal="center" wrapText="1"/>
    </xf>
    <xf numFmtId="0" fontId="2" fillId="25" borderId="2" xfId="0" applyFont="1" applyFill="1" applyBorder="1" applyAlignment="1">
      <alignment horizontal="center" vertical="center" wrapText="1"/>
    </xf>
    <xf numFmtId="3" fontId="13" fillId="25" borderId="2" xfId="0" applyNumberFormat="1" applyFont="1" applyFill="1" applyBorder="1" applyAlignment="1">
      <alignment horizontal="center" vertical="center" wrapText="1"/>
    </xf>
    <xf numFmtId="173" fontId="13" fillId="25" borderId="2" xfId="0" applyNumberFormat="1" applyFont="1" applyFill="1" applyBorder="1" applyAlignment="1">
      <alignment horizontal="center" vertical="center" wrapText="1"/>
    </xf>
    <xf numFmtId="9" fontId="13" fillId="25" borderId="2" xfId="2"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right"/>
    </xf>
    <xf numFmtId="0" fontId="61" fillId="6" borderId="2" xfId="3" applyFont="1" applyFill="1" applyBorder="1" applyAlignment="1">
      <alignment horizontal="left" vertical="center" wrapText="1"/>
    </xf>
    <xf numFmtId="0" fontId="89" fillId="0" borderId="2" xfId="0" applyFont="1" applyBorder="1" applyAlignment="1">
      <alignment vertical="center" wrapText="1"/>
    </xf>
    <xf numFmtId="0" fontId="41" fillId="12" borderId="2" xfId="0" applyNumberFormat="1" applyFont="1" applyFill="1" applyBorder="1" applyAlignment="1">
      <alignment horizontal="left" vertical="center" wrapText="1"/>
    </xf>
    <xf numFmtId="2" fontId="41" fillId="12" borderId="2" xfId="0" applyNumberFormat="1" applyFont="1" applyFill="1" applyBorder="1" applyAlignment="1">
      <alignment horizontal="right" vertical="center" wrapText="1"/>
    </xf>
    <xf numFmtId="9" fontId="41" fillId="12" borderId="2" xfId="2" applyFont="1" applyFill="1" applyBorder="1" applyAlignment="1">
      <alignment horizontal="right" vertical="center" wrapText="1"/>
    </xf>
    <xf numFmtId="0" fontId="64" fillId="5" borderId="2" xfId="0" applyFont="1" applyFill="1" applyBorder="1" applyAlignment="1">
      <alignment vertical="center" wrapText="1"/>
    </xf>
    <xf numFmtId="0" fontId="17" fillId="13" borderId="2" xfId="0" applyFont="1" applyFill="1" applyBorder="1" applyAlignment="1">
      <alignment vertical="center" wrapText="1"/>
    </xf>
    <xf numFmtId="9" fontId="17" fillId="13" borderId="2" xfId="0" applyNumberFormat="1" applyFont="1" applyFill="1" applyBorder="1" applyAlignment="1">
      <alignment horizontal="right" vertical="center" wrapText="1"/>
    </xf>
    <xf numFmtId="9" fontId="64" fillId="5" borderId="2" xfId="0" applyNumberFormat="1" applyFont="1" applyFill="1" applyBorder="1" applyAlignment="1">
      <alignment horizontal="right" vertical="center" wrapText="1"/>
    </xf>
    <xf numFmtId="0" fontId="17" fillId="13" borderId="2" xfId="0" applyFont="1" applyFill="1" applyBorder="1" applyAlignment="1">
      <alignment horizontal="right" vertical="center" wrapText="1"/>
    </xf>
    <xf numFmtId="0" fontId="64" fillId="5" borderId="2" xfId="0" applyFont="1" applyFill="1" applyBorder="1" applyAlignment="1">
      <alignment horizontal="right" vertical="center" wrapText="1"/>
    </xf>
    <xf numFmtId="0" fontId="17" fillId="13" borderId="2" xfId="0" applyNumberFormat="1" applyFont="1" applyFill="1" applyBorder="1" applyAlignment="1">
      <alignment vertical="center" wrapText="1"/>
    </xf>
    <xf numFmtId="10" fontId="17" fillId="13" borderId="2" xfId="0" applyNumberFormat="1" applyFont="1" applyFill="1" applyBorder="1" applyAlignment="1">
      <alignment horizontal="right" vertical="center" wrapText="1"/>
    </xf>
    <xf numFmtId="10" fontId="64" fillId="5" borderId="2" xfId="0" applyNumberFormat="1" applyFont="1" applyFill="1" applyBorder="1" applyAlignment="1">
      <alignment horizontal="right" vertical="center" wrapText="1"/>
    </xf>
    <xf numFmtId="0" fontId="0" fillId="0" borderId="0" xfId="0"/>
    <xf numFmtId="170" fontId="20" fillId="0" borderId="2" xfId="0" applyNumberFormat="1" applyFont="1" applyFill="1" applyBorder="1" applyAlignment="1">
      <alignment horizontal="right" vertical="center" wrapText="1"/>
    </xf>
    <xf numFmtId="170" fontId="17" fillId="0" borderId="2" xfId="0" applyNumberFormat="1" applyFont="1" applyFill="1" applyBorder="1" applyAlignment="1">
      <alignment horizontal="right" vertical="center" wrapText="1"/>
    </xf>
    <xf numFmtId="0" fontId="21" fillId="0" borderId="2" xfId="0" applyFont="1" applyFill="1" applyBorder="1" applyAlignment="1">
      <alignment vertical="center" wrapText="1"/>
    </xf>
    <xf numFmtId="170" fontId="13" fillId="18" borderId="2" xfId="0" applyNumberFormat="1" applyFont="1" applyFill="1" applyBorder="1" applyAlignment="1">
      <alignment horizontal="right" vertical="center" wrapText="1"/>
    </xf>
    <xf numFmtId="170" fontId="13" fillId="18" borderId="2" xfId="0" applyNumberFormat="1" applyFont="1" applyFill="1" applyBorder="1" applyAlignment="1">
      <alignment horizontal="right" vertical="center"/>
    </xf>
    <xf numFmtId="170" fontId="17" fillId="0" borderId="2" xfId="0" applyNumberFormat="1" applyFont="1" applyBorder="1" applyAlignment="1">
      <alignment horizontal="right" vertical="center"/>
    </xf>
    <xf numFmtId="0" fontId="0" fillId="0" borderId="0" xfId="0"/>
    <xf numFmtId="170" fontId="17" fillId="0" borderId="2" xfId="2" applyNumberFormat="1" applyFont="1" applyFill="1" applyBorder="1" applyAlignment="1">
      <alignment wrapText="1"/>
    </xf>
    <xf numFmtId="0" fontId="13" fillId="18" borderId="2" xfId="2" applyNumberFormat="1" applyFont="1" applyFill="1" applyBorder="1" applyAlignment="1">
      <alignment wrapText="1"/>
    </xf>
    <xf numFmtId="1" fontId="13" fillId="18" borderId="2" xfId="0" applyNumberFormat="1" applyFont="1" applyFill="1" applyBorder="1" applyAlignment="1">
      <alignment wrapText="1"/>
    </xf>
    <xf numFmtId="0" fontId="6" fillId="0" borderId="2" xfId="3" applyBorder="1" applyAlignment="1">
      <alignment vertical="center" wrapText="1"/>
    </xf>
    <xf numFmtId="0" fontId="92" fillId="0" borderId="0" xfId="0" applyFont="1" applyFill="1"/>
    <xf numFmtId="0" fontId="17" fillId="0" borderId="2" xfId="0" applyFont="1" applyFill="1" applyBorder="1" applyAlignment="1">
      <alignment horizontal="left" vertical="center" wrapText="1"/>
    </xf>
    <xf numFmtId="0" fontId="20" fillId="0" borderId="7" xfId="0" applyFont="1" applyFill="1" applyBorder="1" applyAlignment="1">
      <alignment vertical="center" wrapText="1"/>
    </xf>
    <xf numFmtId="0" fontId="10" fillId="25" borderId="2" xfId="0" applyFont="1" applyFill="1" applyBorder="1" applyAlignment="1">
      <alignment vertical="center"/>
    </xf>
    <xf numFmtId="0" fontId="82" fillId="0" borderId="2" xfId="0" applyFont="1" applyBorder="1" applyAlignment="1">
      <alignment horizontal="left" vertical="center" wrapText="1" readingOrder="1"/>
    </xf>
    <xf numFmtId="0" fontId="16" fillId="0" borderId="11" xfId="0" applyFont="1" applyBorder="1" applyAlignment="1">
      <alignment vertical="justify" wrapText="1"/>
    </xf>
    <xf numFmtId="0" fontId="16" fillId="0" borderId="12" xfId="0" applyFont="1" applyBorder="1" applyAlignment="1">
      <alignment vertical="justify" wrapText="1"/>
    </xf>
    <xf numFmtId="0" fontId="16" fillId="0" borderId="13" xfId="0" applyFont="1" applyBorder="1" applyAlignment="1">
      <alignment vertical="justify" wrapText="1"/>
    </xf>
    <xf numFmtId="0" fontId="16" fillId="0" borderId="0" xfId="0" applyFont="1" applyAlignment="1">
      <alignment vertical="justify" wrapText="1"/>
    </xf>
    <xf numFmtId="0" fontId="16" fillId="0" borderId="14" xfId="0" applyFont="1" applyBorder="1" applyAlignment="1">
      <alignment vertical="justify" wrapText="1"/>
    </xf>
    <xf numFmtId="0" fontId="16" fillId="0" borderId="8" xfId="0" applyFont="1" applyBorder="1" applyAlignment="1">
      <alignment vertical="justify" wrapText="1"/>
    </xf>
    <xf numFmtId="0" fontId="16" fillId="0" borderId="15" xfId="0" applyFont="1" applyBorder="1" applyAlignment="1">
      <alignment vertical="justify" wrapText="1"/>
    </xf>
    <xf numFmtId="0" fontId="16" fillId="0" borderId="1" xfId="0" applyFont="1" applyBorder="1" applyAlignment="1">
      <alignment vertical="justify" wrapText="1"/>
    </xf>
    <xf numFmtId="0" fontId="16" fillId="0" borderId="9" xfId="0" applyFont="1" applyBorder="1" applyAlignment="1">
      <alignment vertical="justify" wrapText="1"/>
    </xf>
    <xf numFmtId="0" fontId="32" fillId="24" borderId="4" xfId="0" applyFont="1" applyFill="1" applyBorder="1" applyAlignment="1">
      <alignment horizontal="center" vertical="center"/>
    </xf>
    <xf numFmtId="0" fontId="32" fillId="24" borderId="5" xfId="0" applyFont="1" applyFill="1" applyBorder="1" applyAlignment="1">
      <alignment horizontal="center" vertical="center"/>
    </xf>
    <xf numFmtId="0" fontId="32" fillId="24" borderId="6" xfId="0" applyFont="1" applyFill="1" applyBorder="1" applyAlignment="1">
      <alignment horizontal="center" vertical="center"/>
    </xf>
    <xf numFmtId="0" fontId="32" fillId="26" borderId="4" xfId="0" applyFont="1" applyFill="1" applyBorder="1" applyAlignment="1">
      <alignment horizontal="center" vertical="center"/>
    </xf>
    <xf numFmtId="0" fontId="32" fillId="26" borderId="5" xfId="0" applyFont="1" applyFill="1" applyBorder="1" applyAlignment="1">
      <alignment horizontal="center" vertical="center"/>
    </xf>
    <xf numFmtId="0" fontId="32" fillId="26" borderId="6" xfId="0" applyFont="1" applyFill="1" applyBorder="1" applyAlignment="1">
      <alignment horizontal="center" vertical="center"/>
    </xf>
    <xf numFmtId="0" fontId="2" fillId="21" borderId="0" xfId="0" applyFont="1" applyFill="1" applyAlignment="1">
      <alignment horizontal="center" vertical="center"/>
    </xf>
    <xf numFmtId="0" fontId="2" fillId="0" borderId="0" xfId="0" applyFont="1" applyAlignment="1">
      <alignment horizontal="center" vertical="center"/>
    </xf>
    <xf numFmtId="0" fontId="0" fillId="0" borderId="0" xfId="0"/>
    <xf numFmtId="0" fontId="85" fillId="0" borderId="4" xfId="0" applyFont="1" applyBorder="1" applyAlignment="1">
      <alignment vertical="center" wrapText="1"/>
    </xf>
    <xf numFmtId="0" fontId="16" fillId="0" borderId="5" xfId="0" applyFont="1" applyBorder="1" applyAlignment="1">
      <alignment vertical="center"/>
    </xf>
    <xf numFmtId="0" fontId="16" fillId="0" borderId="6" xfId="0" applyFont="1" applyBorder="1"/>
    <xf numFmtId="0" fontId="32" fillId="24" borderId="8" xfId="0" applyFont="1" applyFill="1" applyBorder="1" applyAlignment="1">
      <alignment horizontal="center" vertical="center"/>
    </xf>
    <xf numFmtId="0" fontId="32" fillId="24" borderId="0" xfId="0" applyFont="1" applyFill="1" applyAlignment="1">
      <alignment horizontal="center" vertical="center"/>
    </xf>
    <xf numFmtId="0" fontId="41" fillId="26" borderId="8" xfId="0" applyFont="1" applyFill="1" applyBorder="1" applyAlignment="1">
      <alignment horizontal="center" vertical="center" wrapText="1"/>
    </xf>
    <xf numFmtId="0" fontId="41" fillId="26" borderId="0" xfId="0" applyFont="1" applyFill="1" applyAlignment="1">
      <alignment horizontal="center" vertical="center" wrapText="1"/>
    </xf>
    <xf numFmtId="0" fontId="0" fillId="25" borderId="0" xfId="0" applyFill="1"/>
    <xf numFmtId="0" fontId="2" fillId="2" borderId="0" xfId="0" applyFont="1" applyFill="1" applyAlignment="1">
      <alignment vertical="center" wrapText="1"/>
    </xf>
    <xf numFmtId="0" fontId="2" fillId="2" borderId="1" xfId="0" applyFont="1" applyFill="1" applyBorder="1" applyAlignment="1">
      <alignment vertical="center" wrapText="1"/>
    </xf>
    <xf numFmtId="0" fontId="0" fillId="0" borderId="1" xfId="0" applyBorder="1" applyAlignment="1">
      <alignment vertical="center" wrapText="1"/>
    </xf>
    <xf numFmtId="0" fontId="17" fillId="0" borderId="5" xfId="0" applyFont="1" applyBorder="1" applyAlignment="1">
      <alignment vertical="center" wrapText="1"/>
    </xf>
    <xf numFmtId="0" fontId="0" fillId="0" borderId="6" xfId="0" applyBorder="1" applyAlignment="1">
      <alignment vertical="center" wrapText="1"/>
    </xf>
    <xf numFmtId="0" fontId="2" fillId="2" borderId="0" xfId="0" applyFont="1" applyFill="1" applyAlignment="1">
      <alignment horizontal="center" vertical="center" wrapText="1"/>
    </xf>
    <xf numFmtId="0" fontId="28" fillId="13" borderId="2" xfId="0" applyFont="1" applyFill="1" applyBorder="1" applyAlignment="1">
      <alignment vertical="top" wrapText="1"/>
    </xf>
    <xf numFmtId="0" fontId="0" fillId="13" borderId="2" xfId="0" applyFill="1" applyBorder="1" applyAlignment="1">
      <alignment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2" fillId="8" borderId="0" xfId="0" applyFont="1" applyFill="1" applyAlignment="1">
      <alignment horizontal="center" vertical="center" wrapText="1"/>
    </xf>
    <xf numFmtId="0" fontId="32" fillId="8" borderId="1" xfId="0" applyFont="1" applyFill="1" applyBorder="1" applyAlignment="1">
      <alignment vertical="center" wrapText="1"/>
    </xf>
    <xf numFmtId="0" fontId="56" fillId="13" borderId="2" xfId="0" applyFont="1" applyFill="1" applyBorder="1" applyAlignment="1">
      <alignment horizontal="left" vertical="center" wrapText="1"/>
    </xf>
    <xf numFmtId="0" fontId="50" fillId="13"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56" fillId="13" borderId="2" xfId="0" applyFont="1" applyFill="1" applyBorder="1" applyAlignment="1">
      <alignment vertical="top" wrapText="1"/>
    </xf>
    <xf numFmtId="0" fontId="50" fillId="13" borderId="2" xfId="0" applyFont="1" applyFill="1" applyBorder="1" applyAlignment="1">
      <alignment wrapText="1"/>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8" fillId="13" borderId="4" xfId="0" applyFont="1" applyFill="1" applyBorder="1" applyAlignment="1">
      <alignment vertical="top" wrapText="1"/>
    </xf>
    <xf numFmtId="0" fontId="28" fillId="13" borderId="5" xfId="0" applyFont="1" applyFill="1" applyBorder="1" applyAlignment="1">
      <alignment vertical="top" wrapText="1"/>
    </xf>
    <xf numFmtId="0" fontId="28" fillId="13" borderId="6" xfId="0" applyFont="1" applyFill="1" applyBorder="1" applyAlignment="1">
      <alignment vertical="top" wrapText="1"/>
    </xf>
    <xf numFmtId="0" fontId="17" fillId="0" borderId="7"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0" fillId="0" borderId="9" xfId="0" applyBorder="1" applyAlignment="1">
      <alignment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vertical="center" wrapText="1"/>
    </xf>
    <xf numFmtId="0" fontId="91" fillId="13" borderId="4" xfId="0" applyFont="1" applyFill="1" applyBorder="1" applyAlignment="1">
      <alignment vertical="top" wrapText="1"/>
    </xf>
    <xf numFmtId="0" fontId="29" fillId="13" borderId="5" xfId="0" applyFont="1" applyFill="1" applyBorder="1" applyAlignment="1">
      <alignment vertical="top" wrapText="1"/>
    </xf>
    <xf numFmtId="0" fontId="29" fillId="13" borderId="6" xfId="0" applyFont="1" applyFill="1" applyBorder="1" applyAlignment="1">
      <alignment vertical="top"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vertical="center" wrapText="1"/>
    </xf>
    <xf numFmtId="0" fontId="0" fillId="0" borderId="1" xfId="0" applyBorder="1" applyAlignment="1">
      <alignment wrapText="1"/>
    </xf>
    <xf numFmtId="0" fontId="2" fillId="16" borderId="1" xfId="0" applyFont="1" applyFill="1" applyBorder="1" applyAlignment="1">
      <alignment horizontal="left" vertical="center"/>
    </xf>
    <xf numFmtId="0" fontId="0" fillId="0" borderId="1" xfId="0" applyBorder="1" applyAlignment="1">
      <alignment horizontal="left" vertical="center"/>
    </xf>
    <xf numFmtId="0" fontId="2" fillId="18" borderId="4"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0" fontId="0" fillId="13" borderId="2" xfId="0" applyFont="1" applyFill="1" applyBorder="1"/>
    <xf numFmtId="0" fontId="2" fillId="16" borderId="1" xfId="0" applyFont="1" applyFill="1" applyBorder="1" applyAlignment="1">
      <alignment horizontal="center" vertical="center" wrapText="1"/>
    </xf>
    <xf numFmtId="0" fontId="2" fillId="16" borderId="1" xfId="0" applyFont="1" applyFill="1" applyBorder="1" applyAlignment="1">
      <alignment horizontal="left" vertical="center" wrapText="1"/>
    </xf>
    <xf numFmtId="0" fontId="0" fillId="0" borderId="1" xfId="0" applyBorder="1" applyAlignment="1">
      <alignment horizontal="left" vertical="center" wrapText="1"/>
    </xf>
    <xf numFmtId="0" fontId="2" fillId="16" borderId="1" xfId="0" applyFont="1" applyFill="1" applyBorder="1" applyAlignment="1">
      <alignment vertical="center"/>
    </xf>
    <xf numFmtId="0" fontId="0" fillId="0" borderId="1" xfId="0" applyBorder="1"/>
    <xf numFmtId="0" fontId="2" fillId="18" borderId="4"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50" fillId="13" borderId="2" xfId="0" applyFont="1" applyFill="1" applyBorder="1"/>
    <xf numFmtId="0" fontId="2" fillId="19" borderId="1"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1" xfId="0" applyFont="1" applyFill="1" applyBorder="1" applyAlignment="1">
      <alignment horizontal="center" vertical="center"/>
    </xf>
    <xf numFmtId="0" fontId="2" fillId="19" borderId="5" xfId="0" applyFont="1" applyFill="1" applyBorder="1" applyAlignment="1">
      <alignment vertical="center"/>
    </xf>
    <xf numFmtId="0" fontId="2" fillId="19" borderId="6" xfId="0" applyFont="1" applyFill="1" applyBorder="1" applyAlignment="1">
      <alignment vertical="center"/>
    </xf>
    <xf numFmtId="0" fontId="2" fillId="19" borderId="9" xfId="0" applyFont="1" applyFill="1" applyBorder="1" applyAlignment="1">
      <alignment horizontal="center" vertical="center" wrapText="1"/>
    </xf>
    <xf numFmtId="0" fontId="2" fillId="19" borderId="5" xfId="0" applyFont="1" applyFill="1" applyBorder="1" applyAlignment="1">
      <alignment vertical="center" wrapText="1"/>
    </xf>
    <xf numFmtId="0" fontId="2" fillId="19" borderId="6" xfId="0" applyFont="1" applyFill="1" applyBorder="1" applyAlignment="1">
      <alignment vertical="center" wrapText="1"/>
    </xf>
    <xf numFmtId="0" fontId="28" fillId="13" borderId="4" xfId="0" applyFont="1" applyFill="1" applyBorder="1" applyAlignment="1">
      <alignment vertical="center" wrapText="1"/>
    </xf>
    <xf numFmtId="0" fontId="28" fillId="13" borderId="5" xfId="0" applyFont="1" applyFill="1" applyBorder="1" applyAlignment="1">
      <alignment vertical="center" wrapText="1"/>
    </xf>
    <xf numFmtId="0" fontId="28" fillId="13" borderId="6" xfId="0" applyFont="1" applyFill="1" applyBorder="1" applyAlignment="1">
      <alignment vertical="center" wrapText="1"/>
    </xf>
    <xf numFmtId="0" fontId="2" fillId="19" borderId="1" xfId="0" applyFont="1" applyFill="1" applyBorder="1" applyAlignment="1">
      <alignment vertical="center" wrapText="1"/>
    </xf>
    <xf numFmtId="0" fontId="13" fillId="19" borderId="1" xfId="0" applyFont="1" applyFill="1" applyBorder="1" applyAlignment="1">
      <alignment vertical="center" wrapText="1"/>
    </xf>
    <xf numFmtId="0" fontId="2" fillId="19" borderId="1"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50" fillId="5" borderId="2" xfId="0" applyFont="1" applyFill="1" applyBorder="1" applyAlignment="1">
      <alignment vertical="center" wrapText="1"/>
    </xf>
    <xf numFmtId="0" fontId="2" fillId="25" borderId="2" xfId="0" applyFont="1" applyFill="1" applyBorder="1" applyAlignment="1">
      <alignment horizontal="center" vertical="center" wrapText="1"/>
    </xf>
    <xf numFmtId="166" fontId="13" fillId="19" borderId="2" xfId="2" applyNumberFormat="1" applyFont="1" applyFill="1" applyBorder="1" applyAlignment="1">
      <alignment horizontal="right" vertical="center" wrapText="1"/>
    </xf>
    <xf numFmtId="1" fontId="13" fillId="19" borderId="2" xfId="2" applyNumberFormat="1" applyFont="1" applyFill="1" applyBorder="1" applyAlignment="1">
      <alignment horizontal="right" vertical="center" wrapText="1"/>
    </xf>
    <xf numFmtId="1" fontId="20" fillId="0" borderId="2" xfId="2" applyNumberFormat="1" applyFont="1" applyFill="1" applyBorder="1" applyAlignment="1">
      <alignment horizontal="right" vertical="center" wrapText="1"/>
    </xf>
    <xf numFmtId="1" fontId="20" fillId="6" borderId="2" xfId="2" applyNumberFormat="1" applyFont="1" applyFill="1" applyBorder="1" applyAlignment="1">
      <alignment horizontal="right" vertical="center" wrapText="1"/>
    </xf>
  </cellXfs>
  <cellStyles count="5">
    <cellStyle name="Lien hypertexte" xfId="3" builtinId="8"/>
    <cellStyle name="Milliers" xfId="1" builtinId="3"/>
    <cellStyle name="Milliers 3" xfId="4" xr:uid="{88BFA7DC-7BDC-45E9-BDBF-BCC082E45FA4}"/>
    <cellStyle name="Normal" xfId="0" builtinId="0"/>
    <cellStyle name="Pourcentage" xfId="2" builtinId="5"/>
  </cellStyles>
  <dxfs count="0"/>
  <tableStyles count="0" defaultTableStyle="TableStyleMedium2" defaultPivotStyle="PivotStyleLight16"/>
  <colors>
    <mruColors>
      <color rgb="FFFF9999"/>
      <color rgb="FF1057C8"/>
      <color rgb="FF108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38484</xdr:colOff>
      <xdr:row>0</xdr:row>
      <xdr:rowOff>140002</xdr:rowOff>
    </xdr:from>
    <xdr:to>
      <xdr:col>13</xdr:col>
      <xdr:colOff>218378</xdr:colOff>
      <xdr:row>31</xdr:row>
      <xdr:rowOff>125076</xdr:rowOff>
    </xdr:to>
    <xdr:pic>
      <xdr:nvPicPr>
        <xdr:cNvPr id="3" name="Image 2">
          <a:extLst>
            <a:ext uri="{FF2B5EF4-FFF2-40B4-BE49-F238E27FC236}">
              <a16:creationId xmlns:a16="http://schemas.microsoft.com/office/drawing/2014/main" id="{9E6599D8-36FC-045F-EAF6-6D4064380BD2}"/>
            </a:ext>
          </a:extLst>
        </xdr:cNvPr>
        <xdr:cNvPicPr>
          <a:picLocks noChangeAspect="1"/>
        </xdr:cNvPicPr>
      </xdr:nvPicPr>
      <xdr:blipFill>
        <a:blip xmlns:r="http://schemas.openxmlformats.org/officeDocument/2006/relationships" r:embed="rId1"/>
        <a:stretch>
          <a:fillRect/>
        </a:stretch>
      </xdr:blipFill>
      <xdr:spPr>
        <a:xfrm>
          <a:off x="38484" y="140002"/>
          <a:ext cx="10060879" cy="5651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156514</xdr:colOff>
      <xdr:row>31</xdr:row>
      <xdr:rowOff>66147</xdr:rowOff>
    </xdr:to>
    <xdr:pic>
      <xdr:nvPicPr>
        <xdr:cNvPr id="2" name="Image 1">
          <a:extLst>
            <a:ext uri="{FF2B5EF4-FFF2-40B4-BE49-F238E27FC236}">
              <a16:creationId xmlns:a16="http://schemas.microsoft.com/office/drawing/2014/main" id="{5D6F0885-61AA-2C0E-9956-F066A739830F}"/>
            </a:ext>
          </a:extLst>
        </xdr:cNvPr>
        <xdr:cNvPicPr>
          <a:picLocks noChangeAspect="1"/>
        </xdr:cNvPicPr>
      </xdr:nvPicPr>
      <xdr:blipFill>
        <a:blip xmlns:r="http://schemas.openxmlformats.org/officeDocument/2006/relationships" r:embed="rId1"/>
        <a:stretch>
          <a:fillRect/>
        </a:stretch>
      </xdr:blipFill>
      <xdr:spPr>
        <a:xfrm>
          <a:off x="0" y="1"/>
          <a:ext cx="10488493" cy="5807604"/>
        </a:xfrm>
        <a:prstGeom prst="rect">
          <a:avLst/>
        </a:prstGeom>
      </xdr:spPr>
    </xdr:pic>
    <xdr:clientData/>
  </xdr:twoCellAnchor>
</xdr:wsDr>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hyperlink" Target="https://igsnr.com/wp-content/uploads/2026/02/Rapport-IGSNR-20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rte-france.com/decouvrir-rte/finances/chiffres-cles-publications-economiques-financier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df.fr/en/the-edf-group/taking-climate-action/corporate-social-responsibility/acting-for-a-just-transition" TargetMode="External"/><Relationship Id="rId13" Type="http://schemas.openxmlformats.org/officeDocument/2006/relationships/hyperlink" Target="https://www.edf.fr/en/the-edf-group/taking-action-as-a-responsible-company/ethics-compliance/whistleblowing-system" TargetMode="External"/><Relationship Id="rId18" Type="http://schemas.openxmlformats.org/officeDocument/2006/relationships/hyperlink" Target="https://www.edf.fr/en/the-edf-group/dedicated-sections/investors-shareholders/regulated-information" TargetMode="External"/><Relationship Id="rId26" Type="http://schemas.openxmlformats.org/officeDocument/2006/relationships/hyperlink" Target="https://www.edf.fr/en/the-edf-group/taking-action-as-a-responsible-company" TargetMode="External"/><Relationship Id="rId3" Type="http://schemas.openxmlformats.org/officeDocument/2006/relationships/hyperlink" Target="https://www.edf.fr/en/the-edf-group/taking-action-as-a-responsible-company/reports-and-indicators/reports" TargetMode="External"/><Relationship Id="rId21" Type="http://schemas.openxmlformats.org/officeDocument/2006/relationships/hyperlink" Target="https://www.edf.fr/sites/groupe/files/2025-05/statuts-edf-au-11-juin-2024-du-2025-05-23.pdf" TargetMode="External"/><Relationship Id="rId34" Type="http://schemas.openxmlformats.org/officeDocument/2006/relationships/hyperlink" Target="https://www.edf.fr/sites/groupe/files/2024-02/edfgroup_moodys_nza-2_20240215_en.pdf" TargetMode="External"/><Relationship Id="rId7" Type="http://schemas.openxmlformats.org/officeDocument/2006/relationships/hyperlink" Target="https://www.edf.fr/en/the-edf-group/taking-action-as-a-responsible-company" TargetMode="External"/><Relationship Id="rId12" Type="http://schemas.openxmlformats.org/officeDocument/2006/relationships/hyperlink" Target="https://www.bkms-system.com/bkwebanon/report/clientInfo?cin=5edf6" TargetMode="External"/><Relationship Id="rId17" Type="http://schemas.openxmlformats.org/officeDocument/2006/relationships/hyperlink" Target="https://www.edf.fr/sites/groupe/files/contrib/content/engagement%20ethique%20et%20confirmite%20groupe/page%201/implementation-of-a-group-ethics-and-compliance-policy.pdf" TargetMode="External"/><Relationship Id="rId25" Type="http://schemas.openxmlformats.org/officeDocument/2006/relationships/hyperlink" Target="https://www.edfenergy.com/sites/default/files/2026-02/EDF-Gender-Pay-Gap-Report-2025.pdf" TargetMode="External"/><Relationship Id="rId33" Type="http://schemas.openxmlformats.org/officeDocument/2006/relationships/hyperlink" Target="https://www.edf.fr/en/the-edf-group/taking-action-as-a-responsible-company/corporate-social-responsibility/just-transition" TargetMode="External"/><Relationship Id="rId2" Type="http://schemas.openxmlformats.org/officeDocument/2006/relationships/hyperlink" Target="https://urldefense.com/v3/__https:/www.edf.fr/en/the-edf-group/taking-action-as-a-responsible-company/reports-and-indicators/2021-impact-report__;!!D8DunMSJ4IdR!tniFpiOgjDPkRlWmS997RwnXZ2nlq6r7Mwnh0v7QIeMcCh8H-PQzbqeoHGE8E6jjINUPPLYykg$" TargetMode="External"/><Relationship Id="rId16" Type="http://schemas.openxmlformats.org/officeDocument/2006/relationships/hyperlink" Target="https://www.edf.fr/sites/groupe/files/2026-01/health_Safety_Prevention_Policy2025.pdf" TargetMode="External"/><Relationship Id="rId20" Type="http://schemas.openxmlformats.org/officeDocument/2006/relationships/hyperlink" Target="https://www.edf.fr/en/the-edf-group/edf-at-a-glance" TargetMode="External"/><Relationship Id="rId29" Type="http://schemas.openxmlformats.org/officeDocument/2006/relationships/hyperlink" Target="https://www.edf.fr/en/the-edf-group/taking-action-as-a-responsible-company/reports-and-indicators/greenhouse-effect-gas-emissions" TargetMode="External"/><Relationship Id="rId1" Type="http://schemas.openxmlformats.org/officeDocument/2006/relationships/hyperlink" Target="https://www.edf.fr/en/the-edf-group/dedicated-sections/investors/regulated-information" TargetMode="External"/><Relationship Id="rId6" Type="http://schemas.openxmlformats.org/officeDocument/2006/relationships/hyperlink" Target="https://www.edf.fr/en/the-edf-group/our-commitments/corporate-social-responsibility/a-consultative-approach-for-each-new-project" TargetMode="External"/><Relationship Id="rId11" Type="http://schemas.openxmlformats.org/officeDocument/2006/relationships/hyperlink" Target="https://www.edf.fr/en/the-edf-group/taking-action-as-a-responsible-company/ethics-and-compliance-programme/respect-for-the-groups-values" TargetMode="External"/><Relationship Id="rId24" Type="http://schemas.openxmlformats.org/officeDocument/2006/relationships/hyperlink" Target="https://fondation.edf.com/rapports-et-communiques-de-presse/" TargetMode="External"/><Relationship Id="rId32" Type="http://schemas.openxmlformats.org/officeDocument/2006/relationships/hyperlink" Target="https://www.edf.fr/en/the-edf-group/our-commitments/ethics-compliance/ethics-compliance-policy/preventing-the-risk-of-corruption" TargetMode="External"/><Relationship Id="rId5" Type="http://schemas.openxmlformats.org/officeDocument/2006/relationships/hyperlink" Target="https://www.edf.fr/en/the-edf-group/taking-action-as-a-responsible-company/our-six-corporate-responsibility-goals/a-socially-responsible-employer" TargetMode="External"/><Relationship Id="rId15" Type="http://schemas.openxmlformats.org/officeDocument/2006/relationships/hyperlink" Target="https://www.edf.fr/sites/groupe/files/contrib/content/engagement%20ethique%20et%20confirmite%20groupe/page%201/ethics-and-compliance-group-policy-v2.1-summary.pdf" TargetMode="External"/><Relationship Id="rId23" Type="http://schemas.openxmlformats.org/officeDocument/2006/relationships/hyperlink" Target="https://www.edf.fr/en/the-edf-group/dedicated-sections/investors-shareholders/financial-and-extra-financial-performance/financial-results" TargetMode="External"/><Relationship Id="rId28" Type="http://schemas.openxmlformats.org/officeDocument/2006/relationships/hyperlink" Target="https://www.edf.fr/en/the-edf-group/dedicated-sections/investors-shareholders/financial-and-extra-financial-performance/edf-group-s-facts-and-figures" TargetMode="External"/><Relationship Id="rId36" Type="http://schemas.openxmlformats.org/officeDocument/2006/relationships/hyperlink" Target="https://www.edf.fr/sites/groupe/files/2025-06/edfgroup_climate-policy-engagement-review_2024_va.pdf" TargetMode="External"/><Relationship Id="rId10" Type="http://schemas.openxmlformats.org/officeDocument/2006/relationships/hyperlink" Target="https://www.edf.fr/sites/groupe/files/contrib/groupe-edf/engagements/2021/rse/edfgroup_rse_referentiel-ddv-2021_en.pdf" TargetMode="External"/><Relationship Id="rId19" Type="http://schemas.openxmlformats.org/officeDocument/2006/relationships/hyperlink" Target="https://www.edf.fr/en/the-edf-group/dedicated-sections/investors-shareholders/financial-and-extra-financial-performance/financial-results" TargetMode="External"/><Relationship Id="rId31" Type="http://schemas.openxmlformats.org/officeDocument/2006/relationships/hyperlink" Target="https://www.edf.fr/en/the-edf-group/taking-action-as-a-responsible-company/meeting-the-challenge-of-the-energy-transition-in-non-interconnected-areas" TargetMode="External"/><Relationship Id="rId4" Type="http://schemas.openxmlformats.org/officeDocument/2006/relationships/hyperlink" Target="https://www.edf.fr/sites/groupe/files/2025-03/edfgroup_accord-rse_2025-2030_vf.pdf" TargetMode="External"/><Relationship Id="rId9" Type="http://schemas.openxmlformats.org/officeDocument/2006/relationships/hyperlink" Target="https://www.edf.fr/edf-recrute/nos-actualites-rh/edf-sa-publie-un-index-de-l-egalite-a-95-points-au-titre-de-2024" TargetMode="External"/><Relationship Id="rId14" Type="http://schemas.openxmlformats.org/officeDocument/2006/relationships/hyperlink" Target="https://www.edf.fr/en/the-edf-group/our-commitments/ethics-compliance/ethics-compliance-policy/compliance-with-other-regulations" TargetMode="External"/><Relationship Id="rId22" Type="http://schemas.openxmlformats.org/officeDocument/2006/relationships/hyperlink" Target="https://www.edf.fr/sites/default/files/documents/chapitres_du_doc_de_reference/2015/edf_ddr2011_016_vf.pdf" TargetMode="External"/><Relationship Id="rId27" Type="http://schemas.openxmlformats.org/officeDocument/2006/relationships/hyperlink" Target="https://www.edf.fr/en/the-edf-group/dedicated-sections/investors-shareholders/bonds/green-bonds" TargetMode="External"/><Relationship Id="rId30" Type="http://schemas.openxmlformats.org/officeDocument/2006/relationships/hyperlink" Target="https://www.edf.fr/sites/default/files/contrib/groupe-edf/engagements/ethique/2021/edf_code-de-conduite_2021_va.pdf" TargetMode="External"/><Relationship Id="rId35" Type="http://schemas.openxmlformats.org/officeDocument/2006/relationships/hyperlink" Target="https://www.edf.fr/sites/groupe/files/2024-06/edfgroup_responsible-advocacy-charter_20240605_va.pdf"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E91B2-4017-437F-89CC-B28137BA63D7}">
  <sheetPr>
    <tabColor theme="1" tint="0.499984740745262"/>
  </sheetPr>
  <dimension ref="A2"/>
  <sheetViews>
    <sheetView topLeftCell="A3" zoomScale="63" workbookViewId="0">
      <selection activeCell="S32" sqref="S32"/>
    </sheetView>
  </sheetViews>
  <sheetFormatPr baseColWidth="10" defaultRowHeight="14.5" x14ac:dyDescent="0.35"/>
  <sheetData>
    <row r="2" spans="1:1" x14ac:dyDescent="0.35">
      <c r="A2" s="54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44E7-9669-4080-9759-A623A45639C6}">
  <sheetPr>
    <tabColor rgb="FF92D050"/>
  </sheetPr>
  <dimension ref="A1:K17"/>
  <sheetViews>
    <sheetView workbookViewId="0">
      <selection activeCell="J16" sqref="J16"/>
    </sheetView>
  </sheetViews>
  <sheetFormatPr baseColWidth="10" defaultRowHeight="14.5" x14ac:dyDescent="0.35"/>
  <cols>
    <col min="1" max="1" width="3.6328125" bestFit="1" customWidth="1"/>
    <col min="2" max="2" width="38.54296875" customWidth="1"/>
    <col min="3" max="3" width="4.6328125" bestFit="1" customWidth="1"/>
    <col min="4" max="4" width="10.36328125" bestFit="1" customWidth="1"/>
    <col min="5" max="5" width="7.1796875" bestFit="1" customWidth="1"/>
    <col min="6" max="6" width="4.08984375" bestFit="1" customWidth="1"/>
    <col min="7" max="8" width="7.1796875" bestFit="1" customWidth="1"/>
    <col min="9" max="9" width="10.90625" customWidth="1"/>
    <col min="10" max="10" width="58" customWidth="1"/>
    <col min="11" max="11" width="7.7265625" bestFit="1" customWidth="1"/>
  </cols>
  <sheetData>
    <row r="1" spans="1:11" ht="21" x14ac:dyDescent="0.35">
      <c r="A1" s="627" t="s">
        <v>164</v>
      </c>
      <c r="B1" s="628"/>
      <c r="C1" s="101"/>
      <c r="D1" s="101"/>
      <c r="E1" s="101"/>
      <c r="F1" s="633" t="s">
        <v>165</v>
      </c>
      <c r="G1" s="633"/>
      <c r="H1" s="633"/>
      <c r="I1" s="633"/>
      <c r="J1" s="634"/>
      <c r="K1" s="22" t="s">
        <v>1</v>
      </c>
    </row>
    <row r="2" spans="1:11" ht="19" x14ac:dyDescent="0.35">
      <c r="A2" s="228"/>
      <c r="B2" s="47" t="s">
        <v>2</v>
      </c>
      <c r="C2" s="5" t="s">
        <v>3</v>
      </c>
      <c r="D2" s="5" t="s">
        <v>4</v>
      </c>
      <c r="E2" s="4" t="s">
        <v>5</v>
      </c>
      <c r="F2" s="4" t="s">
        <v>6</v>
      </c>
      <c r="G2" s="4">
        <v>2023</v>
      </c>
      <c r="H2" s="4">
        <v>2024</v>
      </c>
      <c r="I2" s="3">
        <v>2025</v>
      </c>
      <c r="J2" s="4" t="s">
        <v>7</v>
      </c>
      <c r="K2" s="104"/>
    </row>
    <row r="3" spans="1:11" ht="16" x14ac:dyDescent="0.35">
      <c r="A3" s="105"/>
      <c r="B3" s="6" t="s">
        <v>166</v>
      </c>
      <c r="C3" s="50"/>
      <c r="D3" s="50"/>
      <c r="E3" s="50"/>
      <c r="F3" s="50"/>
      <c r="G3" s="106"/>
      <c r="H3" s="272"/>
      <c r="I3" s="230"/>
      <c r="J3" s="39"/>
      <c r="K3" s="50"/>
    </row>
    <row r="4" spans="1:11" ht="16" x14ac:dyDescent="0.35">
      <c r="A4" s="231" t="s">
        <v>167</v>
      </c>
      <c r="B4" s="69" t="s">
        <v>168</v>
      </c>
      <c r="C4" s="83" t="s">
        <v>169</v>
      </c>
      <c r="D4" s="83" t="s">
        <v>13</v>
      </c>
      <c r="E4" s="83" t="s">
        <v>14</v>
      </c>
      <c r="F4" s="83" t="s">
        <v>64</v>
      </c>
      <c r="G4" s="70">
        <v>999.03</v>
      </c>
      <c r="H4" s="71">
        <v>1126.24</v>
      </c>
      <c r="I4" s="72">
        <v>1137.6899999999998</v>
      </c>
      <c r="J4" s="45" t="s">
        <v>939</v>
      </c>
      <c r="K4" s="112"/>
    </row>
    <row r="5" spans="1:11" ht="16" x14ac:dyDescent="0.35">
      <c r="A5" s="231" t="s">
        <v>167</v>
      </c>
      <c r="B5" s="69" t="s">
        <v>170</v>
      </c>
      <c r="C5" s="83" t="s">
        <v>169</v>
      </c>
      <c r="D5" s="83" t="s">
        <v>13</v>
      </c>
      <c r="E5" s="83" t="s">
        <v>14</v>
      </c>
      <c r="F5" s="83" t="s">
        <v>57</v>
      </c>
      <c r="G5" s="70">
        <v>246.525052299169</v>
      </c>
      <c r="H5" s="71">
        <v>188.98042000000001</v>
      </c>
      <c r="I5" s="72">
        <v>178.06139000000002</v>
      </c>
      <c r="J5" s="332"/>
      <c r="K5" s="112"/>
    </row>
    <row r="6" spans="1:11" ht="16" x14ac:dyDescent="0.35">
      <c r="A6" s="231" t="s">
        <v>167</v>
      </c>
      <c r="B6" s="69" t="s">
        <v>171</v>
      </c>
      <c r="C6" s="83" t="s">
        <v>169</v>
      </c>
      <c r="D6" s="83" t="s">
        <v>13</v>
      </c>
      <c r="E6" s="83" t="s">
        <v>14</v>
      </c>
      <c r="F6" s="44" t="s">
        <v>57</v>
      </c>
      <c r="G6" s="70">
        <v>631.41404813826603</v>
      </c>
      <c r="H6" s="71">
        <v>501.984578</v>
      </c>
      <c r="I6" s="72">
        <v>483.05454900000001</v>
      </c>
      <c r="J6" s="79"/>
      <c r="K6" s="112"/>
    </row>
    <row r="7" spans="1:11" ht="16" x14ac:dyDescent="0.35">
      <c r="A7" s="231" t="s">
        <v>167</v>
      </c>
      <c r="B7" s="69" t="s">
        <v>172</v>
      </c>
      <c r="C7" s="83" t="s">
        <v>169</v>
      </c>
      <c r="D7" s="83" t="s">
        <v>13</v>
      </c>
      <c r="E7" s="83" t="s">
        <v>14</v>
      </c>
      <c r="F7" s="44" t="s">
        <v>57</v>
      </c>
      <c r="G7" s="70">
        <v>464.52467752869501</v>
      </c>
      <c r="H7" s="71">
        <v>506.21273360753895</v>
      </c>
      <c r="I7" s="72">
        <v>435.6767553478</v>
      </c>
      <c r="J7" s="79"/>
      <c r="K7" s="112"/>
    </row>
    <row r="8" spans="1:11" ht="42" x14ac:dyDescent="0.35">
      <c r="A8" s="231" t="s">
        <v>167</v>
      </c>
      <c r="B8" s="69" t="s">
        <v>173</v>
      </c>
      <c r="C8" s="83" t="s">
        <v>169</v>
      </c>
      <c r="D8" s="83" t="s">
        <v>13</v>
      </c>
      <c r="E8" s="83" t="s">
        <v>14</v>
      </c>
      <c r="F8" s="44" t="s">
        <v>174</v>
      </c>
      <c r="G8" s="70">
        <v>69674.649666354497</v>
      </c>
      <c r="H8" s="71">
        <v>60149.672656652299</v>
      </c>
      <c r="I8" s="72">
        <v>53522.783768547997</v>
      </c>
      <c r="J8" s="79" t="s">
        <v>175</v>
      </c>
      <c r="K8" s="112"/>
    </row>
    <row r="9" spans="1:11" ht="16" x14ac:dyDescent="0.35">
      <c r="A9" s="231" t="s">
        <v>167</v>
      </c>
      <c r="B9" s="69" t="s">
        <v>176</v>
      </c>
      <c r="C9" s="83" t="s">
        <v>169</v>
      </c>
      <c r="D9" s="83" t="s">
        <v>13</v>
      </c>
      <c r="E9" s="83" t="s">
        <v>14</v>
      </c>
      <c r="F9" s="44" t="s">
        <v>174</v>
      </c>
      <c r="G9" s="70">
        <v>371.75083492586202</v>
      </c>
      <c r="H9" s="71">
        <v>355.07130000000001</v>
      </c>
      <c r="I9" s="72">
        <v>279.0335</v>
      </c>
      <c r="J9" s="79"/>
      <c r="K9" s="112"/>
    </row>
    <row r="10" spans="1:11" ht="21" x14ac:dyDescent="0.35">
      <c r="A10" s="231" t="s">
        <v>167</v>
      </c>
      <c r="B10" s="69" t="s">
        <v>177</v>
      </c>
      <c r="C10" s="83" t="s">
        <v>169</v>
      </c>
      <c r="D10" s="83" t="s">
        <v>13</v>
      </c>
      <c r="E10" s="83" t="s">
        <v>14</v>
      </c>
      <c r="F10" s="83" t="s">
        <v>57</v>
      </c>
      <c r="G10" s="70">
        <v>112.47969500000001</v>
      </c>
      <c r="H10" s="71">
        <v>267.61213299999997</v>
      </c>
      <c r="I10" s="72">
        <v>288.882475</v>
      </c>
      <c r="J10" s="589" t="s">
        <v>969</v>
      </c>
      <c r="K10" s="112"/>
    </row>
    <row r="11" spans="1:11" ht="16" x14ac:dyDescent="0.35">
      <c r="A11" s="231" t="s">
        <v>167</v>
      </c>
      <c r="B11" s="69" t="s">
        <v>178</v>
      </c>
      <c r="C11" s="83" t="s">
        <v>169</v>
      </c>
      <c r="D11" s="83" t="s">
        <v>13</v>
      </c>
      <c r="E11" s="83" t="s">
        <v>14</v>
      </c>
      <c r="F11" s="44" t="s">
        <v>174</v>
      </c>
      <c r="G11" s="70">
        <v>387.18206195971601</v>
      </c>
      <c r="H11" s="71">
        <v>513.53338517857094</v>
      </c>
      <c r="I11" s="72">
        <v>473.65173529898499</v>
      </c>
      <c r="J11" s="79"/>
      <c r="K11" s="112"/>
    </row>
    <row r="12" spans="1:11" ht="16" x14ac:dyDescent="0.35">
      <c r="A12" s="231" t="s">
        <v>167</v>
      </c>
      <c r="B12" s="69" t="s">
        <v>179</v>
      </c>
      <c r="C12" s="83" t="s">
        <v>169</v>
      </c>
      <c r="D12" s="83" t="s">
        <v>13</v>
      </c>
      <c r="E12" s="83" t="s">
        <v>14</v>
      </c>
      <c r="F12" s="83" t="s">
        <v>57</v>
      </c>
      <c r="G12" s="70">
        <v>2395.9769523404302</v>
      </c>
      <c r="H12" s="71">
        <v>2548.2863199999997</v>
      </c>
      <c r="I12" s="72">
        <v>2746.2197862999997</v>
      </c>
      <c r="J12" s="79"/>
      <c r="K12" s="112"/>
    </row>
    <row r="13" spans="1:11" ht="21" x14ac:dyDescent="0.35">
      <c r="A13" s="231" t="s">
        <v>167</v>
      </c>
      <c r="B13" s="69" t="s">
        <v>180</v>
      </c>
      <c r="C13" s="83" t="s">
        <v>169</v>
      </c>
      <c r="D13" s="83" t="s">
        <v>13</v>
      </c>
      <c r="E13" s="83" t="s">
        <v>14</v>
      </c>
      <c r="F13" s="83" t="s">
        <v>64</v>
      </c>
      <c r="G13" s="70">
        <v>0</v>
      </c>
      <c r="H13" s="71">
        <v>52679.3</v>
      </c>
      <c r="I13" s="72">
        <v>45300.686999999998</v>
      </c>
      <c r="J13" s="589" t="s">
        <v>973</v>
      </c>
      <c r="K13" s="112"/>
    </row>
    <row r="14" spans="1:11" ht="21" x14ac:dyDescent="0.35">
      <c r="A14" s="231" t="s">
        <v>167</v>
      </c>
      <c r="B14" s="69" t="s">
        <v>181</v>
      </c>
      <c r="C14" s="83" t="s">
        <v>169</v>
      </c>
      <c r="D14" s="83"/>
      <c r="E14" s="83" t="s">
        <v>14</v>
      </c>
      <c r="F14" s="44" t="s">
        <v>182</v>
      </c>
      <c r="G14" s="70">
        <v>5402334</v>
      </c>
      <c r="H14" s="71">
        <v>5481651</v>
      </c>
      <c r="I14" s="72">
        <v>6162066</v>
      </c>
      <c r="J14" s="79" t="s">
        <v>183</v>
      </c>
      <c r="K14" s="112"/>
    </row>
    <row r="15" spans="1:11" ht="16" x14ac:dyDescent="0.35">
      <c r="A15" s="105"/>
      <c r="B15" s="6" t="s">
        <v>184</v>
      </c>
      <c r="C15" s="50"/>
      <c r="D15" s="50"/>
      <c r="E15" s="50"/>
      <c r="F15" s="50"/>
      <c r="G15" s="106"/>
      <c r="H15" s="106"/>
      <c r="I15" s="107"/>
      <c r="J15" s="50"/>
      <c r="K15" s="112"/>
    </row>
    <row r="16" spans="1:11" ht="16" x14ac:dyDescent="0.35">
      <c r="A16" s="231" t="s">
        <v>167</v>
      </c>
      <c r="B16" s="74" t="s">
        <v>185</v>
      </c>
      <c r="C16" s="83" t="s">
        <v>169</v>
      </c>
      <c r="D16" s="83"/>
      <c r="E16" s="83" t="s">
        <v>14</v>
      </c>
      <c r="F16" s="44" t="s">
        <v>162</v>
      </c>
      <c r="G16" s="75">
        <v>5.73</v>
      </c>
      <c r="H16" s="76">
        <v>7.6572440000000004</v>
      </c>
      <c r="I16" s="77">
        <v>8.4724199999999996</v>
      </c>
      <c r="J16" s="45"/>
      <c r="K16" s="112"/>
    </row>
    <row r="17" spans="1:11" ht="24" x14ac:dyDescent="0.35">
      <c r="A17" s="231" t="s">
        <v>167</v>
      </c>
      <c r="B17" s="74" t="s">
        <v>186</v>
      </c>
      <c r="C17" s="83" t="s">
        <v>169</v>
      </c>
      <c r="D17" s="83"/>
      <c r="E17" s="83" t="s">
        <v>14</v>
      </c>
      <c r="F17" s="44" t="s">
        <v>162</v>
      </c>
      <c r="G17" s="75">
        <v>23.195776829850999</v>
      </c>
      <c r="H17" s="76">
        <v>24.233558639023599</v>
      </c>
      <c r="I17" s="77">
        <v>24.080479348274199</v>
      </c>
      <c r="J17" s="45"/>
      <c r="K17" s="112"/>
    </row>
  </sheetData>
  <mergeCells count="2">
    <mergeCell ref="A1:B1"/>
    <mergeCell ref="F1:J1"/>
  </mergeCells>
  <hyperlinks>
    <hyperlink ref="K1" location="'Table of contents'!A1" display="'Table of contents'!A1" xr:uid="{57E51841-C710-4B55-BF42-6E80E2945E4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F1C5-8F01-4051-A588-2199A2D4DEFB}">
  <sheetPr>
    <tabColor rgb="FF92D050"/>
  </sheetPr>
  <dimension ref="A1:K22"/>
  <sheetViews>
    <sheetView zoomScale="88" workbookViewId="0">
      <selection activeCell="B22" sqref="B22:J22"/>
    </sheetView>
  </sheetViews>
  <sheetFormatPr baseColWidth="10" defaultRowHeight="14.5" x14ac:dyDescent="0.35"/>
  <cols>
    <col min="1" max="1" width="4.6328125" bestFit="1" customWidth="1"/>
    <col min="2" max="2" width="51.08984375" bestFit="1" customWidth="1"/>
    <col min="3" max="3" width="4.6328125" bestFit="1" customWidth="1"/>
    <col min="4" max="5" width="10.36328125" bestFit="1" customWidth="1"/>
    <col min="6" max="6" width="3.6328125" bestFit="1" customWidth="1"/>
    <col min="7" max="7" width="6.08984375" bestFit="1" customWidth="1"/>
    <col min="8" max="8" width="7.1796875" bestFit="1" customWidth="1"/>
    <col min="9" max="9" width="10.1796875" customWidth="1"/>
    <col min="10" max="10" width="55.7265625" customWidth="1"/>
    <col min="11" max="11" width="7.7265625" bestFit="1" customWidth="1"/>
  </cols>
  <sheetData>
    <row r="1" spans="1:11" ht="22" x14ac:dyDescent="0.35">
      <c r="A1" s="624" t="s">
        <v>187</v>
      </c>
      <c r="B1" s="624"/>
      <c r="C1" s="620"/>
      <c r="D1" s="620"/>
      <c r="E1" s="620"/>
      <c r="F1" s="620"/>
      <c r="G1" s="620"/>
      <c r="H1" s="620"/>
      <c r="I1" s="620"/>
      <c r="J1" s="621"/>
      <c r="K1" s="1" t="s">
        <v>1</v>
      </c>
    </row>
    <row r="2" spans="1:11" ht="19" x14ac:dyDescent="0.35">
      <c r="A2" s="103"/>
      <c r="B2" s="3" t="s">
        <v>2</v>
      </c>
      <c r="C2" s="5" t="s">
        <v>3</v>
      </c>
      <c r="D2" s="5" t="s">
        <v>4</v>
      </c>
      <c r="E2" s="4" t="s">
        <v>5</v>
      </c>
      <c r="F2" s="4" t="s">
        <v>6</v>
      </c>
      <c r="G2" s="4">
        <v>2023</v>
      </c>
      <c r="H2" s="4">
        <v>2024</v>
      </c>
      <c r="I2" s="3">
        <v>2025</v>
      </c>
      <c r="J2" s="4" t="s">
        <v>7</v>
      </c>
      <c r="K2" s="176"/>
    </row>
    <row r="3" spans="1:11" x14ac:dyDescent="0.35">
      <c r="A3" s="105"/>
      <c r="B3" s="6" t="s">
        <v>188</v>
      </c>
      <c r="C3" s="50"/>
      <c r="D3" s="50"/>
      <c r="E3" s="50"/>
      <c r="F3" s="50"/>
      <c r="G3" s="50"/>
      <c r="H3" s="50"/>
      <c r="I3" s="50"/>
      <c r="J3" s="50"/>
      <c r="K3" s="50"/>
    </row>
    <row r="4" spans="1:11" x14ac:dyDescent="0.35">
      <c r="A4" s="177"/>
      <c r="B4" s="10" t="s">
        <v>189</v>
      </c>
      <c r="C4" s="11"/>
      <c r="D4" s="11"/>
      <c r="E4" s="11"/>
      <c r="F4" s="11"/>
      <c r="G4" s="27"/>
      <c r="H4" s="27"/>
      <c r="I4" s="11"/>
      <c r="J4" s="27"/>
      <c r="K4" s="180"/>
    </row>
    <row r="5" spans="1:11" ht="42" x14ac:dyDescent="0.35">
      <c r="A5" s="273" t="s">
        <v>191</v>
      </c>
      <c r="B5" s="35" t="s">
        <v>192</v>
      </c>
      <c r="C5" s="83" t="s">
        <v>193</v>
      </c>
      <c r="D5" s="83" t="s">
        <v>13</v>
      </c>
      <c r="E5" s="41" t="s">
        <v>194</v>
      </c>
      <c r="F5" s="41" t="s">
        <v>64</v>
      </c>
      <c r="G5" s="166">
        <v>371063.62762399996</v>
      </c>
      <c r="H5" s="274">
        <v>908747.53200000001</v>
      </c>
      <c r="I5" s="164">
        <v>1038257.3800000001</v>
      </c>
      <c r="J5" s="79" t="s">
        <v>195</v>
      </c>
      <c r="K5" s="180"/>
    </row>
    <row r="6" spans="1:11" ht="21" x14ac:dyDescent="0.35">
      <c r="A6" s="273" t="s">
        <v>191</v>
      </c>
      <c r="B6" s="35" t="s">
        <v>123</v>
      </c>
      <c r="C6" s="83" t="s">
        <v>193</v>
      </c>
      <c r="D6" s="83" t="s">
        <v>13</v>
      </c>
      <c r="E6" s="41" t="s">
        <v>124</v>
      </c>
      <c r="F6" s="41" t="s">
        <v>64</v>
      </c>
      <c r="G6" s="166">
        <v>13934.565500000001</v>
      </c>
      <c r="H6" s="274">
        <v>262224.97000000003</v>
      </c>
      <c r="I6" s="164">
        <v>146028.17871000001</v>
      </c>
      <c r="J6" s="79" t="s">
        <v>878</v>
      </c>
      <c r="K6" s="180"/>
    </row>
    <row r="7" spans="1:11" ht="16" x14ac:dyDescent="0.35">
      <c r="A7" s="273" t="s">
        <v>191</v>
      </c>
      <c r="B7" s="35" t="s">
        <v>125</v>
      </c>
      <c r="C7" s="83" t="s">
        <v>193</v>
      </c>
      <c r="D7" s="83" t="s">
        <v>13</v>
      </c>
      <c r="E7" s="41" t="s">
        <v>126</v>
      </c>
      <c r="F7" s="41" t="s">
        <v>64</v>
      </c>
      <c r="G7" s="166">
        <v>53866.384000000005</v>
      </c>
      <c r="H7" s="274">
        <v>110933.5</v>
      </c>
      <c r="I7" s="164">
        <v>108579</v>
      </c>
      <c r="J7" s="275"/>
      <c r="K7" s="180"/>
    </row>
    <row r="8" spans="1:11" ht="16" x14ac:dyDescent="0.35">
      <c r="A8" s="273" t="s">
        <v>191</v>
      </c>
      <c r="B8" s="35" t="s">
        <v>129</v>
      </c>
      <c r="C8" s="83" t="s">
        <v>193</v>
      </c>
      <c r="D8" s="83" t="s">
        <v>13</v>
      </c>
      <c r="E8" s="41" t="s">
        <v>196</v>
      </c>
      <c r="F8" s="41" t="s">
        <v>64</v>
      </c>
      <c r="G8" s="166">
        <v>63648.592999999943</v>
      </c>
      <c r="H8" s="274">
        <v>52992.87847399991</v>
      </c>
      <c r="I8" s="164">
        <v>244751.02587000001</v>
      </c>
      <c r="K8" s="180"/>
    </row>
    <row r="9" spans="1:11" ht="16" x14ac:dyDescent="0.35">
      <c r="A9" s="273" t="s">
        <v>191</v>
      </c>
      <c r="B9" s="35" t="s">
        <v>197</v>
      </c>
      <c r="C9" s="83" t="s">
        <v>193</v>
      </c>
      <c r="D9" s="83" t="s">
        <v>13</v>
      </c>
      <c r="E9" s="179" t="s">
        <v>14</v>
      </c>
      <c r="F9" s="41" t="s">
        <v>64</v>
      </c>
      <c r="G9" s="166">
        <v>502513.170124</v>
      </c>
      <c r="H9" s="274">
        <v>1334898.880474</v>
      </c>
      <c r="I9" s="164">
        <v>1537615.58458</v>
      </c>
      <c r="J9" s="275"/>
      <c r="K9" s="180"/>
    </row>
    <row r="10" spans="1:11" x14ac:dyDescent="0.35">
      <c r="A10" s="177"/>
      <c r="B10" s="10" t="s">
        <v>198</v>
      </c>
      <c r="C10" s="11"/>
      <c r="D10" s="11"/>
      <c r="E10" s="11"/>
      <c r="F10" s="11"/>
      <c r="G10" s="27"/>
      <c r="H10" s="27"/>
      <c r="I10" s="11"/>
      <c r="J10" s="81" t="s">
        <v>40</v>
      </c>
      <c r="K10" s="180"/>
    </row>
    <row r="11" spans="1:11" ht="42" x14ac:dyDescent="0.35">
      <c r="A11" s="273" t="s">
        <v>191</v>
      </c>
      <c r="B11" s="35" t="s">
        <v>199</v>
      </c>
      <c r="C11" s="83" t="s">
        <v>193</v>
      </c>
      <c r="D11" s="83" t="s">
        <v>13</v>
      </c>
      <c r="E11" s="83" t="s">
        <v>14</v>
      </c>
      <c r="F11" s="83" t="s">
        <v>64</v>
      </c>
      <c r="G11" s="166">
        <v>66447.231924000007</v>
      </c>
      <c r="H11" s="274">
        <v>90685.927819999997</v>
      </c>
      <c r="I11" s="164">
        <v>89164.444910000006</v>
      </c>
      <c r="J11" s="79" t="s">
        <v>200</v>
      </c>
      <c r="K11" s="180"/>
    </row>
    <row r="12" spans="1:11" ht="16" x14ac:dyDescent="0.35">
      <c r="A12" s="273" t="s">
        <v>191</v>
      </c>
      <c r="B12" s="35" t="s">
        <v>201</v>
      </c>
      <c r="C12" s="83" t="s">
        <v>193</v>
      </c>
      <c r="D12" s="83"/>
      <c r="E12" s="83" t="s">
        <v>14</v>
      </c>
      <c r="F12" s="83" t="s">
        <v>64</v>
      </c>
      <c r="G12" s="166">
        <v>436065.93819999998</v>
      </c>
      <c r="H12" s="274">
        <v>1244212.9526539999</v>
      </c>
      <c r="I12" s="164">
        <v>1448451.1396699999</v>
      </c>
      <c r="J12" s="79"/>
      <c r="K12" s="180"/>
    </row>
    <row r="13" spans="1:11" ht="16" x14ac:dyDescent="0.35">
      <c r="A13" s="273" t="s">
        <v>191</v>
      </c>
      <c r="B13" s="35" t="s">
        <v>197</v>
      </c>
      <c r="C13" s="83" t="s">
        <v>193</v>
      </c>
      <c r="D13" s="83" t="s">
        <v>13</v>
      </c>
      <c r="E13" s="83" t="s">
        <v>14</v>
      </c>
      <c r="F13" s="83" t="s">
        <v>64</v>
      </c>
      <c r="G13" s="166">
        <v>502513.170124</v>
      </c>
      <c r="H13" s="274">
        <v>1334898.880474</v>
      </c>
      <c r="I13" s="164">
        <v>1537615.58458</v>
      </c>
      <c r="J13" s="275"/>
      <c r="K13" s="180"/>
    </row>
    <row r="14" spans="1:11" ht="16" x14ac:dyDescent="0.35">
      <c r="A14" s="105"/>
      <c r="B14" s="6" t="s">
        <v>202</v>
      </c>
      <c r="C14" s="50"/>
      <c r="D14" s="50"/>
      <c r="E14" s="50"/>
      <c r="F14" s="50"/>
      <c r="G14" s="106"/>
      <c r="H14" s="106"/>
      <c r="I14" s="107"/>
      <c r="J14" s="50"/>
      <c r="K14" s="180"/>
    </row>
    <row r="15" spans="1:11" x14ac:dyDescent="0.35">
      <c r="A15" s="177"/>
      <c r="B15" s="10" t="s">
        <v>203</v>
      </c>
      <c r="C15" s="11"/>
      <c r="D15" s="11"/>
      <c r="E15" s="11"/>
      <c r="F15" s="11"/>
      <c r="G15" s="27"/>
      <c r="H15" s="27"/>
      <c r="I15" s="11"/>
      <c r="J15" s="81" t="s">
        <v>40</v>
      </c>
      <c r="K15" s="180"/>
    </row>
    <row r="16" spans="1:11" ht="16" x14ac:dyDescent="0.35">
      <c r="A16" s="273" t="s">
        <v>191</v>
      </c>
      <c r="B16" s="35" t="s">
        <v>204</v>
      </c>
      <c r="C16" s="83" t="s">
        <v>193</v>
      </c>
      <c r="D16" s="83" t="s">
        <v>13</v>
      </c>
      <c r="E16" s="83" t="s">
        <v>14</v>
      </c>
      <c r="F16" s="83" t="s">
        <v>64</v>
      </c>
      <c r="G16" s="166">
        <v>428471.51812399999</v>
      </c>
      <c r="H16" s="274">
        <v>1200900.0847740001</v>
      </c>
      <c r="I16" s="164">
        <v>1391517.6787399999</v>
      </c>
      <c r="J16" s="82" t="s">
        <v>205</v>
      </c>
      <c r="K16" s="180"/>
    </row>
    <row r="17" spans="1:11" ht="16" x14ac:dyDescent="0.35">
      <c r="A17" s="273" t="s">
        <v>191</v>
      </c>
      <c r="B17" s="35" t="s">
        <v>206</v>
      </c>
      <c r="C17" s="83" t="s">
        <v>193</v>
      </c>
      <c r="D17" s="83" t="s">
        <v>13</v>
      </c>
      <c r="E17" s="179" t="s">
        <v>14</v>
      </c>
      <c r="F17" s="83" t="s">
        <v>35</v>
      </c>
      <c r="G17" s="221">
        <v>85.265729059055403</v>
      </c>
      <c r="H17" s="276">
        <v>0.89961876688935483</v>
      </c>
      <c r="I17" s="277">
        <v>0.90498411481702901</v>
      </c>
      <c r="J17" s="82" t="s">
        <v>207</v>
      </c>
      <c r="K17" s="180"/>
    </row>
    <row r="18" spans="1:11" x14ac:dyDescent="0.35">
      <c r="A18" s="177"/>
      <c r="B18" s="10" t="s">
        <v>208</v>
      </c>
      <c r="C18" s="11"/>
      <c r="D18" s="11"/>
      <c r="E18" s="11"/>
      <c r="F18" s="11"/>
      <c r="G18" s="27"/>
      <c r="H18" s="27"/>
      <c r="I18" s="11"/>
      <c r="J18" s="11"/>
      <c r="K18" s="180"/>
    </row>
    <row r="19" spans="1:11" ht="50" customHeight="1" x14ac:dyDescent="0.35">
      <c r="A19" s="273" t="s">
        <v>191</v>
      </c>
      <c r="B19" s="35" t="s">
        <v>119</v>
      </c>
      <c r="C19" s="83" t="s">
        <v>193</v>
      </c>
      <c r="D19" s="83"/>
      <c r="E19" s="83" t="s">
        <v>14</v>
      </c>
      <c r="F19" s="83" t="s">
        <v>64</v>
      </c>
      <c r="G19" s="166">
        <v>74041.652000000002</v>
      </c>
      <c r="H19" s="274">
        <v>133997.82670000001</v>
      </c>
      <c r="I19" s="164">
        <v>146102.67334000001</v>
      </c>
      <c r="J19" s="82" t="s">
        <v>209</v>
      </c>
      <c r="K19" s="180" t="s">
        <v>17</v>
      </c>
    </row>
    <row r="20" spans="1:11" x14ac:dyDescent="0.35">
      <c r="A20" s="177"/>
      <c r="B20" s="10" t="s">
        <v>210</v>
      </c>
      <c r="C20" s="11"/>
      <c r="D20" s="11"/>
      <c r="E20" s="11"/>
      <c r="F20" s="11"/>
      <c r="G20" s="27"/>
      <c r="H20" s="27"/>
      <c r="I20" s="11"/>
      <c r="J20" s="27" t="s">
        <v>190</v>
      </c>
      <c r="K20" s="180" t="s">
        <v>17</v>
      </c>
    </row>
    <row r="21" spans="1:11" ht="73.5" x14ac:dyDescent="0.35">
      <c r="A21" s="273"/>
      <c r="B21" s="35" t="s">
        <v>211</v>
      </c>
      <c r="C21" s="41" t="s">
        <v>193</v>
      </c>
      <c r="D21" s="41"/>
      <c r="E21" s="83" t="s">
        <v>14</v>
      </c>
      <c r="F21" s="41" t="s">
        <v>57</v>
      </c>
      <c r="G21" s="166">
        <v>114.90025199999999</v>
      </c>
      <c r="H21" s="278">
        <v>102.516105</v>
      </c>
      <c r="I21" s="279">
        <v>99.394960000000012</v>
      </c>
      <c r="J21" s="590" t="s">
        <v>970</v>
      </c>
      <c r="K21" s="180"/>
    </row>
    <row r="22" spans="1:11" ht="121.5" customHeight="1" x14ac:dyDescent="0.35">
      <c r="A22" s="280"/>
      <c r="B22" s="635" t="s">
        <v>881</v>
      </c>
      <c r="C22" s="636"/>
      <c r="D22" s="636"/>
      <c r="E22" s="636"/>
      <c r="F22" s="636"/>
      <c r="G22" s="636"/>
      <c r="H22" s="636"/>
      <c r="I22" s="636"/>
      <c r="J22" s="636"/>
      <c r="K22" s="180"/>
    </row>
  </sheetData>
  <mergeCells count="3">
    <mergeCell ref="A1:B1"/>
    <mergeCell ref="C1:J1"/>
    <mergeCell ref="B22:J22"/>
  </mergeCells>
  <hyperlinks>
    <hyperlink ref="K1" location="'Table of contents'!A1" display="'Table of contents'!A1" xr:uid="{3B697ABF-9EB5-45AD-A19F-661FAB045B1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0A31-5CF2-44F5-BE1A-5007C3C3A003}">
  <sheetPr>
    <tabColor rgb="FF92D050"/>
  </sheetPr>
  <dimension ref="A1:K35"/>
  <sheetViews>
    <sheetView topLeftCell="A9" workbookViewId="0">
      <selection activeCell="B35" sqref="B35"/>
    </sheetView>
  </sheetViews>
  <sheetFormatPr baseColWidth="10" defaultRowHeight="14.5" x14ac:dyDescent="0.35"/>
  <cols>
    <col min="1" max="1" width="4.6328125" bestFit="1" customWidth="1"/>
    <col min="2" max="2" width="53.453125" customWidth="1"/>
    <col min="3" max="3" width="4.6328125" customWidth="1"/>
    <col min="4" max="4" width="10.36328125" bestFit="1" customWidth="1"/>
    <col min="5" max="5" width="7.7265625" bestFit="1" customWidth="1"/>
    <col min="6" max="6" width="8.1796875" bestFit="1" customWidth="1"/>
    <col min="7" max="8" width="5.453125" bestFit="1" customWidth="1"/>
    <col min="9" max="9" width="6.6328125" bestFit="1" customWidth="1"/>
    <col min="10" max="10" width="40.453125" customWidth="1"/>
    <col min="11" max="11" width="7.7265625" bestFit="1" customWidth="1"/>
  </cols>
  <sheetData>
    <row r="1" spans="1:11" ht="22" x14ac:dyDescent="0.35">
      <c r="A1" s="624" t="s">
        <v>212</v>
      </c>
      <c r="B1" s="624"/>
      <c r="C1" s="620"/>
      <c r="D1" s="620"/>
      <c r="E1" s="620"/>
      <c r="F1" s="620"/>
      <c r="G1" s="620"/>
      <c r="H1" s="620"/>
      <c r="I1" s="620"/>
      <c r="J1" s="621"/>
      <c r="K1" s="1" t="s">
        <v>1</v>
      </c>
    </row>
    <row r="2" spans="1:11" ht="19" x14ac:dyDescent="0.35">
      <c r="A2" s="103"/>
      <c r="B2" s="3" t="s">
        <v>2</v>
      </c>
      <c r="C2" s="5" t="s">
        <v>3</v>
      </c>
      <c r="D2" s="5" t="s">
        <v>4</v>
      </c>
      <c r="E2" s="4" t="s">
        <v>5</v>
      </c>
      <c r="F2" s="4" t="s">
        <v>6</v>
      </c>
      <c r="G2" s="4">
        <v>2023</v>
      </c>
      <c r="H2" s="4">
        <v>2024</v>
      </c>
      <c r="I2" s="3">
        <v>2025</v>
      </c>
      <c r="J2" s="4" t="s">
        <v>7</v>
      </c>
      <c r="K2" s="176"/>
    </row>
    <row r="3" spans="1:11" x14ac:dyDescent="0.35">
      <c r="A3" s="6"/>
      <c r="B3" s="6" t="s">
        <v>213</v>
      </c>
      <c r="C3" s="50"/>
      <c r="D3" s="50"/>
      <c r="E3" s="50"/>
      <c r="F3" s="50"/>
      <c r="G3" s="50"/>
      <c r="H3" s="50"/>
      <c r="I3" s="50"/>
      <c r="J3" s="50"/>
      <c r="K3" s="50"/>
    </row>
    <row r="4" spans="1:11" x14ac:dyDescent="0.35">
      <c r="A4" s="177"/>
      <c r="B4" s="10" t="s">
        <v>214</v>
      </c>
      <c r="C4" s="11"/>
      <c r="D4" s="11"/>
      <c r="E4" s="11"/>
      <c r="F4" s="11"/>
      <c r="G4" s="27"/>
      <c r="H4" s="27"/>
      <c r="I4" s="11"/>
      <c r="J4" s="11"/>
      <c r="K4" s="180"/>
    </row>
    <row r="5" spans="1:11" ht="16" x14ac:dyDescent="0.35">
      <c r="A5" s="273" t="s">
        <v>215</v>
      </c>
      <c r="B5" s="25" t="s">
        <v>216</v>
      </c>
      <c r="C5" s="83" t="s">
        <v>217</v>
      </c>
      <c r="D5" s="83"/>
      <c r="E5" s="83" t="s">
        <v>95</v>
      </c>
      <c r="F5" s="83" t="s">
        <v>218</v>
      </c>
      <c r="G5" s="109">
        <v>999.03</v>
      </c>
      <c r="H5" s="110">
        <v>996.47</v>
      </c>
      <c r="I5" s="111">
        <v>1053.83</v>
      </c>
      <c r="J5" s="45"/>
      <c r="K5" s="180"/>
    </row>
    <row r="6" spans="1:11" x14ac:dyDescent="0.35">
      <c r="A6" s="177"/>
      <c r="B6" s="10" t="s">
        <v>219</v>
      </c>
      <c r="C6" s="11"/>
      <c r="D6" s="11"/>
      <c r="E6" s="11"/>
      <c r="F6" s="11"/>
      <c r="G6" s="27"/>
      <c r="H6" s="27"/>
      <c r="I6" s="11"/>
      <c r="J6" s="11"/>
      <c r="K6" s="180"/>
    </row>
    <row r="7" spans="1:11" ht="16" x14ac:dyDescent="0.35">
      <c r="A7" s="273" t="s">
        <v>215</v>
      </c>
      <c r="B7" s="25" t="s">
        <v>220</v>
      </c>
      <c r="C7" s="83" t="s">
        <v>217</v>
      </c>
      <c r="D7" s="83"/>
      <c r="E7" s="83" t="s">
        <v>102</v>
      </c>
      <c r="F7" s="83" t="s">
        <v>221</v>
      </c>
      <c r="G7" s="166">
        <v>2735.43</v>
      </c>
      <c r="H7" s="274">
        <v>2182.4229999999998</v>
      </c>
      <c r="I7" s="164">
        <v>2805.2959999999998</v>
      </c>
      <c r="J7" s="281" t="s">
        <v>937</v>
      </c>
      <c r="K7" s="180"/>
    </row>
    <row r="8" spans="1:11" ht="16" x14ac:dyDescent="0.35">
      <c r="A8" s="273" t="s">
        <v>215</v>
      </c>
      <c r="B8" s="25" t="s">
        <v>222</v>
      </c>
      <c r="C8" s="83" t="s">
        <v>217</v>
      </c>
      <c r="D8" s="83" t="s">
        <v>13</v>
      </c>
      <c r="E8" s="83" t="s">
        <v>102</v>
      </c>
      <c r="F8" s="83" t="s">
        <v>221</v>
      </c>
      <c r="G8" s="166">
        <v>147.05000000000001</v>
      </c>
      <c r="H8" s="274">
        <v>408.16</v>
      </c>
      <c r="I8" s="164">
        <v>775.255</v>
      </c>
      <c r="J8" s="84"/>
      <c r="K8" s="180"/>
    </row>
    <row r="9" spans="1:11" x14ac:dyDescent="0.35">
      <c r="A9" s="177"/>
      <c r="B9" s="10" t="s">
        <v>223</v>
      </c>
      <c r="C9" s="11"/>
      <c r="D9" s="11"/>
      <c r="E9" s="11"/>
      <c r="F9" s="11"/>
      <c r="G9" s="27"/>
      <c r="H9" s="27"/>
      <c r="I9" s="11"/>
      <c r="J9" s="11"/>
      <c r="K9" s="180"/>
    </row>
    <row r="10" spans="1:11" ht="16" x14ac:dyDescent="0.35">
      <c r="A10" s="273" t="s">
        <v>215</v>
      </c>
      <c r="B10" s="25" t="s">
        <v>224</v>
      </c>
      <c r="C10" s="83" t="s">
        <v>217</v>
      </c>
      <c r="D10" s="83"/>
      <c r="E10" s="83" t="s">
        <v>95</v>
      </c>
      <c r="F10" s="83" t="s">
        <v>221</v>
      </c>
      <c r="G10" s="166">
        <v>3716</v>
      </c>
      <c r="H10" s="110">
        <v>3848.90318919636</v>
      </c>
      <c r="I10" s="111">
        <v>4889.51059464424</v>
      </c>
      <c r="J10" s="45"/>
      <c r="K10" s="180"/>
    </row>
    <row r="11" spans="1:11" ht="16" x14ac:dyDescent="0.35">
      <c r="A11" s="273" t="s">
        <v>215</v>
      </c>
      <c r="B11" s="25" t="s">
        <v>225</v>
      </c>
      <c r="C11" s="83" t="s">
        <v>217</v>
      </c>
      <c r="D11" s="83"/>
      <c r="E11" s="83" t="s">
        <v>95</v>
      </c>
      <c r="F11" s="83" t="s">
        <v>221</v>
      </c>
      <c r="G11" s="166">
        <v>5151</v>
      </c>
      <c r="H11" s="110">
        <v>6129.8002761449197</v>
      </c>
      <c r="I11" s="111">
        <v>5881.0980232328602</v>
      </c>
      <c r="J11" s="80"/>
      <c r="K11" s="180"/>
    </row>
    <row r="12" spans="1:11" ht="16" x14ac:dyDescent="0.35">
      <c r="A12" s="273" t="s">
        <v>215</v>
      </c>
      <c r="B12" s="25" t="s">
        <v>226</v>
      </c>
      <c r="C12" s="83" t="s">
        <v>217</v>
      </c>
      <c r="D12" s="83"/>
      <c r="E12" s="83" t="s">
        <v>95</v>
      </c>
      <c r="F12" s="83" t="s">
        <v>221</v>
      </c>
      <c r="G12" s="166">
        <v>261</v>
      </c>
      <c r="H12" s="110">
        <v>283.55068196000002</v>
      </c>
      <c r="I12" s="111">
        <v>294.04488792000001</v>
      </c>
      <c r="J12" s="45"/>
      <c r="K12" s="180"/>
    </row>
    <row r="13" spans="1:11" x14ac:dyDescent="0.35">
      <c r="A13" s="177"/>
      <c r="B13" s="10" t="s">
        <v>227</v>
      </c>
      <c r="C13" s="11"/>
      <c r="D13" s="11"/>
      <c r="E13" s="11"/>
      <c r="F13" s="11"/>
      <c r="G13" s="27"/>
      <c r="H13" s="27"/>
      <c r="I13" s="11"/>
      <c r="J13" s="21" t="s">
        <v>40</v>
      </c>
      <c r="K13" s="180"/>
    </row>
    <row r="14" spans="1:11" ht="16" x14ac:dyDescent="0.35">
      <c r="A14" s="273" t="s">
        <v>215</v>
      </c>
      <c r="B14" s="35" t="s">
        <v>228</v>
      </c>
      <c r="C14" s="83" t="s">
        <v>229</v>
      </c>
      <c r="D14" s="83"/>
      <c r="E14" s="83" t="s">
        <v>95</v>
      </c>
      <c r="F14" s="83" t="s">
        <v>230</v>
      </c>
      <c r="G14" s="117">
        <v>8.1856904568749993</v>
      </c>
      <c r="H14" s="118">
        <v>11.6883664651548</v>
      </c>
      <c r="I14" s="119">
        <v>9.5922550449738804</v>
      </c>
      <c r="J14" s="122"/>
      <c r="K14" s="180"/>
    </row>
    <row r="15" spans="1:11" ht="16" x14ac:dyDescent="0.35">
      <c r="A15" s="273" t="s">
        <v>215</v>
      </c>
      <c r="B15" s="35" t="s">
        <v>231</v>
      </c>
      <c r="C15" s="83" t="s">
        <v>229</v>
      </c>
      <c r="D15" s="83"/>
      <c r="E15" s="83" t="s">
        <v>95</v>
      </c>
      <c r="F15" s="83" t="s">
        <v>232</v>
      </c>
      <c r="G15" s="117">
        <v>13.379948488053801</v>
      </c>
      <c r="H15" s="118">
        <v>16.184989080301101</v>
      </c>
      <c r="I15" s="119">
        <v>15.448216711008</v>
      </c>
      <c r="J15" s="122"/>
      <c r="K15" s="180"/>
    </row>
    <row r="16" spans="1:11" x14ac:dyDescent="0.35">
      <c r="A16" s="177"/>
      <c r="B16" s="10" t="s">
        <v>233</v>
      </c>
      <c r="C16" s="11"/>
      <c r="D16" s="11"/>
      <c r="E16" s="11"/>
      <c r="F16" s="11"/>
      <c r="G16" s="27"/>
      <c r="H16" s="27"/>
      <c r="I16" s="11"/>
      <c r="J16" s="11"/>
      <c r="K16" s="180"/>
    </row>
    <row r="17" spans="1:11" ht="16" x14ac:dyDescent="0.35">
      <c r="A17" s="273" t="s">
        <v>215</v>
      </c>
      <c r="B17" s="35" t="s">
        <v>228</v>
      </c>
      <c r="C17" s="83" t="s">
        <v>56</v>
      </c>
      <c r="D17" s="83"/>
      <c r="E17" s="83" t="s">
        <v>95</v>
      </c>
      <c r="F17" s="83" t="s">
        <v>232</v>
      </c>
      <c r="G17" s="117">
        <v>0.14397028028873901</v>
      </c>
      <c r="H17" s="118">
        <v>0.124904995731407</v>
      </c>
      <c r="I17" s="119">
        <v>0.129308245750864</v>
      </c>
      <c r="J17" s="122"/>
      <c r="K17" s="180"/>
    </row>
    <row r="18" spans="1:11" ht="16" x14ac:dyDescent="0.35">
      <c r="A18" s="273" t="s">
        <v>215</v>
      </c>
      <c r="B18" s="35" t="s">
        <v>231</v>
      </c>
      <c r="C18" s="83" t="s">
        <v>56</v>
      </c>
      <c r="D18" s="83"/>
      <c r="E18" s="83" t="s">
        <v>95</v>
      </c>
      <c r="F18" s="83" t="s">
        <v>232</v>
      </c>
      <c r="G18" s="117">
        <v>0.33442425070454102</v>
      </c>
      <c r="H18" s="118">
        <v>0.31076288133732499</v>
      </c>
      <c r="I18" s="119">
        <v>0.30933711803012698</v>
      </c>
      <c r="J18" s="122"/>
      <c r="K18" s="180"/>
    </row>
    <row r="19" spans="1:11" ht="16" x14ac:dyDescent="0.35">
      <c r="A19" s="6"/>
      <c r="B19" s="6" t="s">
        <v>234</v>
      </c>
      <c r="C19" s="50"/>
      <c r="D19" s="50"/>
      <c r="E19" s="50"/>
      <c r="F19" s="50"/>
      <c r="G19" s="106"/>
      <c r="H19" s="106"/>
      <c r="I19" s="107"/>
      <c r="J19" s="50"/>
      <c r="K19" s="180"/>
    </row>
    <row r="20" spans="1:11" x14ac:dyDescent="0.35">
      <c r="A20" s="177"/>
      <c r="B20" s="10" t="s">
        <v>219</v>
      </c>
      <c r="C20" s="11"/>
      <c r="D20" s="11"/>
      <c r="E20" s="11"/>
      <c r="F20" s="11"/>
      <c r="G20" s="27"/>
      <c r="H20" s="27"/>
      <c r="I20" s="11"/>
      <c r="J20" s="27"/>
      <c r="K20" s="180"/>
    </row>
    <row r="21" spans="1:11" ht="16" x14ac:dyDescent="0.35">
      <c r="A21" s="273" t="s">
        <v>215</v>
      </c>
      <c r="B21" s="25" t="s">
        <v>235</v>
      </c>
      <c r="C21" s="83" t="s">
        <v>217</v>
      </c>
      <c r="D21" s="83" t="s">
        <v>13</v>
      </c>
      <c r="E21" s="83" t="s">
        <v>234</v>
      </c>
      <c r="F21" s="83" t="s">
        <v>221</v>
      </c>
      <c r="G21" s="166">
        <v>662</v>
      </c>
      <c r="H21" s="274">
        <v>807</v>
      </c>
      <c r="I21" s="164">
        <v>900</v>
      </c>
      <c r="J21" s="115"/>
      <c r="K21" s="180"/>
    </row>
    <row r="22" spans="1:11" ht="16" x14ac:dyDescent="0.35">
      <c r="A22" s="6"/>
      <c r="B22" s="6" t="s">
        <v>236</v>
      </c>
      <c r="C22" s="50"/>
      <c r="D22" s="50"/>
      <c r="E22" s="50"/>
      <c r="F22" s="50"/>
      <c r="G22" s="106"/>
      <c r="H22" s="106"/>
      <c r="I22" s="107"/>
      <c r="J22" s="50"/>
      <c r="K22" s="180"/>
    </row>
    <row r="23" spans="1:11" x14ac:dyDescent="0.35">
      <c r="A23" s="177"/>
      <c r="B23" s="10" t="s">
        <v>214</v>
      </c>
      <c r="C23" s="11"/>
      <c r="D23" s="11"/>
      <c r="E23" s="11"/>
      <c r="F23" s="11"/>
      <c r="G23" s="27"/>
      <c r="H23" s="27"/>
      <c r="I23" s="11"/>
      <c r="J23" s="27"/>
      <c r="K23" s="180"/>
    </row>
    <row r="24" spans="1:11" ht="16" x14ac:dyDescent="0.35">
      <c r="A24" s="273" t="s">
        <v>215</v>
      </c>
      <c r="B24" s="25" t="s">
        <v>237</v>
      </c>
      <c r="C24" s="83" t="s">
        <v>217</v>
      </c>
      <c r="D24" s="83"/>
      <c r="E24" s="83" t="s">
        <v>124</v>
      </c>
      <c r="F24" s="83" t="s">
        <v>238</v>
      </c>
      <c r="G24" s="166">
        <v>238.14617200000001</v>
      </c>
      <c r="H24" s="274">
        <v>275.62891100000002</v>
      </c>
      <c r="I24" s="164">
        <v>222.29</v>
      </c>
      <c r="J24" s="45"/>
      <c r="K24" s="180"/>
    </row>
    <row r="25" spans="1:11" x14ac:dyDescent="0.35">
      <c r="A25" s="177"/>
      <c r="B25" s="10" t="s">
        <v>239</v>
      </c>
      <c r="C25" s="11"/>
      <c r="D25" s="11"/>
      <c r="E25" s="11"/>
      <c r="F25" s="11"/>
      <c r="G25" s="27"/>
      <c r="H25" s="85"/>
      <c r="I25" s="86"/>
      <c r="J25" s="27"/>
      <c r="K25" s="180"/>
    </row>
    <row r="26" spans="1:11" ht="16" x14ac:dyDescent="0.35">
      <c r="A26" s="273" t="s">
        <v>215</v>
      </c>
      <c r="B26" s="25" t="s">
        <v>240</v>
      </c>
      <c r="C26" s="83" t="s">
        <v>217</v>
      </c>
      <c r="D26" s="83"/>
      <c r="E26" s="83" t="s">
        <v>124</v>
      </c>
      <c r="F26" s="83" t="s">
        <v>221</v>
      </c>
      <c r="G26" s="166">
        <v>473.57299999999998</v>
      </c>
      <c r="H26" s="274">
        <v>584.1</v>
      </c>
      <c r="I26" s="164">
        <v>515.28</v>
      </c>
      <c r="J26" s="45"/>
      <c r="K26" s="180"/>
    </row>
    <row r="27" spans="1:11" ht="16" x14ac:dyDescent="0.35">
      <c r="A27" s="273" t="s">
        <v>215</v>
      </c>
      <c r="B27" s="25" t="s">
        <v>241</v>
      </c>
      <c r="C27" s="83" t="s">
        <v>217</v>
      </c>
      <c r="D27" s="83"/>
      <c r="E27" s="83" t="s">
        <v>124</v>
      </c>
      <c r="F27" s="83" t="s">
        <v>221</v>
      </c>
      <c r="G27" s="166">
        <v>247</v>
      </c>
      <c r="H27" s="274">
        <v>317</v>
      </c>
      <c r="I27" s="164">
        <v>276</v>
      </c>
      <c r="J27" s="16"/>
      <c r="K27" s="180"/>
    </row>
    <row r="28" spans="1:11" x14ac:dyDescent="0.35">
      <c r="A28" s="177"/>
      <c r="B28" s="10" t="s">
        <v>227</v>
      </c>
      <c r="C28" s="11"/>
      <c r="D28" s="11"/>
      <c r="E28" s="11"/>
      <c r="F28" s="11"/>
      <c r="G28" s="27"/>
      <c r="H28" s="85"/>
      <c r="I28" s="86"/>
      <c r="J28" s="21" t="s">
        <v>40</v>
      </c>
      <c r="K28" s="180"/>
    </row>
    <row r="29" spans="1:11" ht="16" x14ac:dyDescent="0.35">
      <c r="A29" s="273" t="s">
        <v>215</v>
      </c>
      <c r="B29" s="35" t="s">
        <v>242</v>
      </c>
      <c r="C29" s="83" t="s">
        <v>229</v>
      </c>
      <c r="D29" s="83"/>
      <c r="E29" s="83" t="s">
        <v>124</v>
      </c>
      <c r="F29" s="83" t="s">
        <v>243</v>
      </c>
      <c r="G29" s="117">
        <v>86</v>
      </c>
      <c r="H29" s="282">
        <v>83.725679999999997</v>
      </c>
      <c r="I29" s="283">
        <v>64.174844147786899</v>
      </c>
      <c r="J29" s="122"/>
      <c r="K29" s="180"/>
    </row>
    <row r="30" spans="1:11" ht="16" x14ac:dyDescent="0.35">
      <c r="A30" s="273" t="s">
        <v>215</v>
      </c>
      <c r="B30" s="35" t="s">
        <v>244</v>
      </c>
      <c r="C30" s="83" t="s">
        <v>229</v>
      </c>
      <c r="D30" s="83"/>
      <c r="E30" s="83" t="s">
        <v>124</v>
      </c>
      <c r="F30" s="83" t="s">
        <v>243</v>
      </c>
      <c r="G30" s="117">
        <v>20</v>
      </c>
      <c r="H30" s="282">
        <v>30.288129999999999</v>
      </c>
      <c r="I30" s="283">
        <v>10.5698333333333</v>
      </c>
      <c r="J30" s="122"/>
      <c r="K30" s="180"/>
    </row>
    <row r="31" spans="1:11" x14ac:dyDescent="0.35">
      <c r="A31" s="177"/>
      <c r="B31" s="10" t="s">
        <v>233</v>
      </c>
      <c r="C31" s="11"/>
      <c r="D31" s="11"/>
      <c r="E31" s="11"/>
      <c r="F31" s="11"/>
      <c r="G31" s="27"/>
      <c r="H31" s="85"/>
      <c r="I31" s="86"/>
      <c r="J31" s="11"/>
      <c r="K31" s="180"/>
    </row>
    <row r="32" spans="1:11" ht="16" x14ac:dyDescent="0.35">
      <c r="A32" s="273" t="s">
        <v>215</v>
      </c>
      <c r="B32" s="35" t="s">
        <v>242</v>
      </c>
      <c r="C32" s="83" t="s">
        <v>56</v>
      </c>
      <c r="D32" s="83"/>
      <c r="E32" s="83" t="s">
        <v>124</v>
      </c>
      <c r="F32" s="83" t="s">
        <v>243</v>
      </c>
      <c r="G32" s="117">
        <v>0.37</v>
      </c>
      <c r="H32" s="282">
        <v>0.30579000000000001</v>
      </c>
      <c r="I32" s="283">
        <v>0.29065703795280001</v>
      </c>
      <c r="J32" s="122"/>
      <c r="K32" s="180"/>
    </row>
    <row r="33" spans="1:11" ht="16" x14ac:dyDescent="0.35">
      <c r="A33" s="273" t="s">
        <v>215</v>
      </c>
      <c r="B33" s="35" t="s">
        <v>244</v>
      </c>
      <c r="C33" s="83" t="s">
        <v>56</v>
      </c>
      <c r="D33" s="83"/>
      <c r="E33" s="83" t="s">
        <v>124</v>
      </c>
      <c r="F33" s="83" t="s">
        <v>243</v>
      </c>
      <c r="G33" s="117">
        <v>0.41</v>
      </c>
      <c r="H33" s="282">
        <v>0.58633299999999999</v>
      </c>
      <c r="I33" s="283">
        <v>0.40200000000000002</v>
      </c>
      <c r="J33" s="122"/>
      <c r="K33" s="180"/>
    </row>
    <row r="34" spans="1:11" ht="16" x14ac:dyDescent="0.35">
      <c r="A34" s="273" t="s">
        <v>215</v>
      </c>
      <c r="B34" s="35" t="s">
        <v>245</v>
      </c>
      <c r="C34" s="83" t="s">
        <v>56</v>
      </c>
      <c r="D34" s="83"/>
      <c r="E34" s="83" t="s">
        <v>124</v>
      </c>
      <c r="F34" s="83" t="s">
        <v>243</v>
      </c>
      <c r="G34" s="117">
        <v>0.47</v>
      </c>
      <c r="H34" s="282">
        <v>0.42265000000000003</v>
      </c>
      <c r="I34" s="283">
        <v>0.41219505627543301</v>
      </c>
      <c r="J34" s="122"/>
      <c r="K34" s="180"/>
    </row>
    <row r="35" spans="1:11" ht="16" x14ac:dyDescent="0.35">
      <c r="A35" s="273" t="s">
        <v>215</v>
      </c>
      <c r="B35" s="35" t="s">
        <v>246</v>
      </c>
      <c r="C35" s="83" t="s">
        <v>56</v>
      </c>
      <c r="D35" s="83"/>
      <c r="E35" s="83" t="s">
        <v>124</v>
      </c>
      <c r="F35" s="83" t="s">
        <v>243</v>
      </c>
      <c r="G35" s="117">
        <v>0.28999999999999998</v>
      </c>
      <c r="H35" s="282">
        <v>0.404667</v>
      </c>
      <c r="I35" s="283">
        <v>0.41699999999999998</v>
      </c>
      <c r="J35" s="122"/>
      <c r="K35" s="180"/>
    </row>
  </sheetData>
  <mergeCells count="2">
    <mergeCell ref="A1:B1"/>
    <mergeCell ref="C1:J1"/>
  </mergeCells>
  <hyperlinks>
    <hyperlink ref="K1" location="'Table of contents'!A1" display="'Table of contents'!A1" xr:uid="{A0300D6F-E558-4B4D-AA6A-18C25234311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B5D3-4C8F-4D9F-B69C-FBD4F522E793}">
  <sheetPr>
    <tabColor rgb="FF92D050"/>
  </sheetPr>
  <dimension ref="A1:K7"/>
  <sheetViews>
    <sheetView zoomScale="88" workbookViewId="0">
      <selection activeCell="B7" sqref="B7:J7"/>
    </sheetView>
  </sheetViews>
  <sheetFormatPr baseColWidth="10" defaultRowHeight="14.5" x14ac:dyDescent="0.35"/>
  <cols>
    <col min="1" max="1" width="3.6328125" bestFit="1" customWidth="1"/>
    <col min="2" max="2" width="39.54296875" customWidth="1"/>
    <col min="3" max="3" width="4.6328125" bestFit="1" customWidth="1"/>
    <col min="4" max="4" width="10.36328125" bestFit="1" customWidth="1"/>
    <col min="5" max="5" width="7.1796875" bestFit="1" customWidth="1"/>
    <col min="6" max="6" width="3.6328125" bestFit="1" customWidth="1"/>
    <col min="7" max="8" width="4.453125" bestFit="1" customWidth="1"/>
    <col min="9" max="9" width="6.6328125" bestFit="1" customWidth="1"/>
    <col min="10" max="10" width="33" customWidth="1"/>
    <col min="11" max="11" width="7.7265625" bestFit="1" customWidth="1"/>
  </cols>
  <sheetData>
    <row r="1" spans="1:11" ht="22" x14ac:dyDescent="0.35">
      <c r="A1" s="637" t="s">
        <v>247</v>
      </c>
      <c r="B1" s="637"/>
      <c r="C1" s="638" t="s">
        <v>248</v>
      </c>
      <c r="D1" s="638"/>
      <c r="E1" s="638"/>
      <c r="F1" s="638"/>
      <c r="G1" s="638"/>
      <c r="H1" s="638"/>
      <c r="I1" s="638"/>
      <c r="J1" s="639"/>
      <c r="K1" s="87" t="s">
        <v>1</v>
      </c>
    </row>
    <row r="2" spans="1:11" ht="19" x14ac:dyDescent="0.35">
      <c r="A2" s="2"/>
      <c r="B2" s="88" t="s">
        <v>2</v>
      </c>
      <c r="C2" s="5" t="s">
        <v>3</v>
      </c>
      <c r="D2" s="5" t="s">
        <v>4</v>
      </c>
      <c r="E2" s="4" t="s">
        <v>5</v>
      </c>
      <c r="F2" s="4" t="s">
        <v>6</v>
      </c>
      <c r="G2" s="4">
        <v>2023</v>
      </c>
      <c r="H2" s="4">
        <v>2024</v>
      </c>
      <c r="I2" s="3">
        <v>2025</v>
      </c>
      <c r="J2" s="4" t="s">
        <v>7</v>
      </c>
      <c r="K2" s="48"/>
    </row>
    <row r="3" spans="1:11" ht="16" x14ac:dyDescent="0.35">
      <c r="A3" s="23"/>
      <c r="B3" s="6" t="s">
        <v>249</v>
      </c>
      <c r="C3" s="7"/>
      <c r="D3" s="7"/>
      <c r="E3" s="7"/>
      <c r="F3" s="7"/>
      <c r="G3" s="68"/>
      <c r="H3" s="68"/>
      <c r="I3" s="49"/>
      <c r="J3" s="24"/>
      <c r="K3" s="7"/>
    </row>
    <row r="4" spans="1:11" ht="26" x14ac:dyDescent="0.4">
      <c r="A4" s="12" t="s">
        <v>250</v>
      </c>
      <c r="B4" s="13" t="s">
        <v>251</v>
      </c>
      <c r="C4" s="15" t="s">
        <v>252</v>
      </c>
      <c r="D4" s="15" t="s">
        <v>13</v>
      </c>
      <c r="E4" s="15" t="s">
        <v>14</v>
      </c>
      <c r="F4" s="15" t="s">
        <v>35</v>
      </c>
      <c r="G4" s="90">
        <v>100</v>
      </c>
      <c r="H4" s="90">
        <v>100</v>
      </c>
      <c r="I4" s="91">
        <v>100</v>
      </c>
      <c r="J4" s="40"/>
      <c r="K4" s="92"/>
    </row>
    <row r="5" spans="1:11" ht="16" x14ac:dyDescent="0.35">
      <c r="A5" s="23"/>
      <c r="B5" s="6" t="s">
        <v>253</v>
      </c>
      <c r="C5" s="7"/>
      <c r="D5" s="7"/>
      <c r="E5" s="7"/>
      <c r="F5" s="7"/>
      <c r="G5" s="9"/>
      <c r="H5" s="9"/>
      <c r="I5" s="8"/>
      <c r="J5" s="7"/>
      <c r="K5" s="7"/>
    </row>
    <row r="6" spans="1:11" ht="16" x14ac:dyDescent="0.4">
      <c r="A6" s="12" t="s">
        <v>250</v>
      </c>
      <c r="B6" s="51" t="s">
        <v>254</v>
      </c>
      <c r="C6" s="15" t="s">
        <v>252</v>
      </c>
      <c r="D6" s="15" t="s">
        <v>13</v>
      </c>
      <c r="E6" s="15" t="s">
        <v>14</v>
      </c>
      <c r="F6" s="14" t="s">
        <v>35</v>
      </c>
      <c r="G6" s="94" t="s">
        <v>255</v>
      </c>
      <c r="H6" s="94" t="s">
        <v>256</v>
      </c>
      <c r="I6" s="95" t="s">
        <v>256</v>
      </c>
      <c r="J6" s="26"/>
      <c r="K6" s="92"/>
    </row>
    <row r="7" spans="1:11" ht="92.5" customHeight="1" x14ac:dyDescent="0.35">
      <c r="A7" s="96"/>
      <c r="B7" s="640" t="s">
        <v>880</v>
      </c>
      <c r="C7" s="641"/>
      <c r="D7" s="641"/>
      <c r="E7" s="641"/>
      <c r="F7" s="641"/>
      <c r="G7" s="641"/>
      <c r="H7" s="641"/>
      <c r="I7" s="641"/>
      <c r="J7" s="642"/>
      <c r="K7" s="92"/>
    </row>
  </sheetData>
  <mergeCells count="3">
    <mergeCell ref="A1:B1"/>
    <mergeCell ref="C1:J1"/>
    <mergeCell ref="B7:J7"/>
  </mergeCells>
  <hyperlinks>
    <hyperlink ref="K1" location="'Table of contents'!A1" display="'Table of contents'!A1" xr:uid="{89D397A5-FD4C-4489-90BD-860D724A8E9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04F3-D078-437E-9E69-D120777CB086}">
  <sheetPr>
    <tabColor rgb="FF92D050"/>
  </sheetPr>
  <dimension ref="A1:K20"/>
  <sheetViews>
    <sheetView topLeftCell="B1" workbookViewId="0">
      <selection activeCell="J16" sqref="J16"/>
    </sheetView>
  </sheetViews>
  <sheetFormatPr baseColWidth="10" defaultColWidth="18" defaultRowHeight="14.5" x14ac:dyDescent="0.35"/>
  <cols>
    <col min="1" max="1" width="4.453125" style="102" bestFit="1" customWidth="1"/>
    <col min="2" max="2" width="51.08984375" style="102" customWidth="1"/>
    <col min="3" max="3" width="4.6328125" style="102" bestFit="1" customWidth="1"/>
    <col min="4" max="4" width="17.81640625" style="102" bestFit="1" customWidth="1"/>
    <col min="5" max="5" width="6.90625" style="102" bestFit="1" customWidth="1"/>
    <col min="6" max="6" width="11.54296875" style="102" bestFit="1" customWidth="1"/>
    <col min="7" max="7" width="5.36328125" style="102" bestFit="1" customWidth="1"/>
    <col min="8" max="8" width="4.6328125" style="102" bestFit="1" customWidth="1"/>
    <col min="9" max="9" width="6.6328125" style="102" bestFit="1" customWidth="1"/>
    <col min="10" max="10" width="63.54296875" style="102" customWidth="1"/>
    <col min="11" max="11" width="7.7265625" style="102" bestFit="1" customWidth="1"/>
    <col min="12" max="16384" width="18" style="102"/>
  </cols>
  <sheetData>
    <row r="1" spans="1:11" ht="21" x14ac:dyDescent="0.35">
      <c r="A1" s="624" t="s">
        <v>257</v>
      </c>
      <c r="B1" s="624"/>
      <c r="C1" s="620"/>
      <c r="D1" s="620"/>
      <c r="E1" s="620"/>
      <c r="F1" s="620"/>
      <c r="G1" s="620"/>
      <c r="H1" s="620"/>
      <c r="I1" s="620"/>
      <c r="J1" s="621"/>
      <c r="K1" s="22" t="s">
        <v>1</v>
      </c>
    </row>
    <row r="2" spans="1:11" ht="18.5" x14ac:dyDescent="0.35">
      <c r="A2" s="103"/>
      <c r="B2" s="3" t="s">
        <v>2</v>
      </c>
      <c r="C2" s="5" t="s">
        <v>3</v>
      </c>
      <c r="D2" s="5" t="s">
        <v>4</v>
      </c>
      <c r="E2" s="4" t="s">
        <v>5</v>
      </c>
      <c r="F2" s="4" t="s">
        <v>6</v>
      </c>
      <c r="G2" s="4">
        <v>2023</v>
      </c>
      <c r="H2" s="4">
        <v>2024</v>
      </c>
      <c r="I2" s="3">
        <v>2025</v>
      </c>
      <c r="J2" s="4" t="s">
        <v>7</v>
      </c>
      <c r="K2" s="104"/>
    </row>
    <row r="3" spans="1:11" ht="16" x14ac:dyDescent="0.35">
      <c r="A3" s="105"/>
      <c r="B3" s="6" t="s">
        <v>258</v>
      </c>
      <c r="C3" s="50"/>
      <c r="D3" s="50"/>
      <c r="E3" s="50"/>
      <c r="F3" s="50"/>
      <c r="G3" s="106"/>
      <c r="H3" s="106"/>
      <c r="I3" s="107"/>
      <c r="J3" s="50"/>
      <c r="K3" s="50"/>
    </row>
    <row r="4" spans="1:11" ht="21" x14ac:dyDescent="0.35">
      <c r="A4" s="108" t="s">
        <v>259</v>
      </c>
      <c r="B4" s="99" t="s">
        <v>260</v>
      </c>
      <c r="C4" s="83" t="s">
        <v>261</v>
      </c>
      <c r="D4" s="83" t="s">
        <v>13</v>
      </c>
      <c r="E4" s="83" t="s">
        <v>262</v>
      </c>
      <c r="F4" s="83" t="s">
        <v>108</v>
      </c>
      <c r="G4" s="109">
        <v>0</v>
      </c>
      <c r="H4" s="110">
        <v>0</v>
      </c>
      <c r="I4" s="111">
        <v>0</v>
      </c>
      <c r="J4" s="45" t="s">
        <v>263</v>
      </c>
      <c r="K4" s="112"/>
    </row>
    <row r="5" spans="1:11" x14ac:dyDescent="0.35">
      <c r="A5" s="105"/>
      <c r="B5" s="6" t="s">
        <v>264</v>
      </c>
      <c r="C5" s="50"/>
      <c r="D5" s="50"/>
      <c r="E5" s="50"/>
      <c r="F5" s="50"/>
      <c r="G5" s="50"/>
      <c r="H5" s="50"/>
      <c r="I5" s="50"/>
      <c r="J5" s="50"/>
      <c r="K5" s="112"/>
    </row>
    <row r="6" spans="1:11" ht="16" x14ac:dyDescent="0.35">
      <c r="A6" s="108" t="s">
        <v>259</v>
      </c>
      <c r="B6" s="100" t="s">
        <v>265</v>
      </c>
      <c r="C6" s="83" t="s">
        <v>261</v>
      </c>
      <c r="D6" s="83"/>
      <c r="E6" s="83" t="s">
        <v>95</v>
      </c>
      <c r="F6" s="83" t="s">
        <v>266</v>
      </c>
      <c r="G6" s="113">
        <v>0.32</v>
      </c>
      <c r="H6" s="114">
        <v>0.54</v>
      </c>
      <c r="I6" s="32">
        <v>0.42</v>
      </c>
      <c r="J6" s="45" t="s">
        <v>966</v>
      </c>
      <c r="K6" s="112"/>
    </row>
    <row r="7" spans="1:11" ht="16" x14ac:dyDescent="0.35">
      <c r="A7" s="108" t="s">
        <v>259</v>
      </c>
      <c r="B7" s="100" t="s">
        <v>267</v>
      </c>
      <c r="C7" s="83" t="s">
        <v>261</v>
      </c>
      <c r="D7" s="83"/>
      <c r="E7" s="41" t="s">
        <v>268</v>
      </c>
      <c r="F7" s="83" t="s">
        <v>108</v>
      </c>
      <c r="G7" s="109">
        <v>69</v>
      </c>
      <c r="H7" s="110">
        <v>63</v>
      </c>
      <c r="I7" s="111">
        <v>66</v>
      </c>
      <c r="J7" s="79" t="s">
        <v>269</v>
      </c>
      <c r="K7" s="112"/>
    </row>
    <row r="8" spans="1:11" ht="16" x14ac:dyDescent="0.35">
      <c r="A8" s="108" t="s">
        <v>259</v>
      </c>
      <c r="B8" s="100" t="s">
        <v>270</v>
      </c>
      <c r="C8" s="83" t="s">
        <v>261</v>
      </c>
      <c r="D8" s="83" t="s">
        <v>13</v>
      </c>
      <c r="E8" s="41" t="s">
        <v>268</v>
      </c>
      <c r="F8" s="83" t="s">
        <v>108</v>
      </c>
      <c r="G8" s="109">
        <v>0</v>
      </c>
      <c r="H8" s="110">
        <v>0</v>
      </c>
      <c r="I8" s="111">
        <v>0</v>
      </c>
      <c r="J8" s="45" t="s">
        <v>271</v>
      </c>
      <c r="K8" s="112"/>
    </row>
    <row r="9" spans="1:11" ht="16" x14ac:dyDescent="0.35">
      <c r="A9" s="108" t="s">
        <v>259</v>
      </c>
      <c r="B9" s="100" t="s">
        <v>272</v>
      </c>
      <c r="C9" s="83" t="s">
        <v>261</v>
      </c>
      <c r="D9" s="83" t="s">
        <v>13</v>
      </c>
      <c r="E9" s="41" t="s">
        <v>268</v>
      </c>
      <c r="F9" s="83" t="s">
        <v>108</v>
      </c>
      <c r="G9" s="109">
        <v>0</v>
      </c>
      <c r="H9" s="110">
        <v>0</v>
      </c>
      <c r="I9" s="111">
        <v>0</v>
      </c>
      <c r="J9" s="45" t="s">
        <v>271</v>
      </c>
      <c r="K9" s="112"/>
    </row>
    <row r="10" spans="1:11" x14ac:dyDescent="0.35">
      <c r="A10" s="105"/>
      <c r="B10" s="6" t="s">
        <v>273</v>
      </c>
      <c r="C10" s="50"/>
      <c r="D10" s="50"/>
      <c r="E10" s="50"/>
      <c r="F10" s="50"/>
      <c r="G10" s="50"/>
      <c r="H10" s="50"/>
      <c r="I10" s="50"/>
      <c r="J10" s="50"/>
      <c r="K10" s="112"/>
    </row>
    <row r="11" spans="1:11" ht="16" x14ac:dyDescent="0.35">
      <c r="A11" s="108" t="s">
        <v>259</v>
      </c>
      <c r="B11" s="100" t="s">
        <v>265</v>
      </c>
      <c r="C11" s="83" t="s">
        <v>261</v>
      </c>
      <c r="D11" s="83"/>
      <c r="E11" s="83" t="s">
        <v>124</v>
      </c>
      <c r="F11" s="83" t="s">
        <v>266</v>
      </c>
      <c r="G11" s="113">
        <v>0.35</v>
      </c>
      <c r="H11" s="114">
        <v>0.35</v>
      </c>
      <c r="I11" s="32">
        <v>1.49</v>
      </c>
      <c r="J11" s="79"/>
      <c r="K11" s="112"/>
    </row>
    <row r="12" spans="1:11" ht="16" x14ac:dyDescent="0.35">
      <c r="A12" s="108" t="s">
        <v>259</v>
      </c>
      <c r="B12" s="100" t="s">
        <v>267</v>
      </c>
      <c r="C12" s="83" t="s">
        <v>261</v>
      </c>
      <c r="D12" s="83"/>
      <c r="E12" s="83" t="s">
        <v>124</v>
      </c>
      <c r="F12" s="83" t="s">
        <v>108</v>
      </c>
      <c r="G12" s="109">
        <v>4</v>
      </c>
      <c r="H12" s="110">
        <v>4</v>
      </c>
      <c r="I12" s="111">
        <v>3</v>
      </c>
      <c r="J12" s="115"/>
      <c r="K12" s="112"/>
    </row>
    <row r="13" spans="1:11" ht="16" x14ac:dyDescent="0.35">
      <c r="A13" s="108" t="s">
        <v>259</v>
      </c>
      <c r="B13" s="100" t="s">
        <v>270</v>
      </c>
      <c r="C13" s="83" t="s">
        <v>261</v>
      </c>
      <c r="D13" s="83" t="s">
        <v>13</v>
      </c>
      <c r="E13" s="83" t="s">
        <v>124</v>
      </c>
      <c r="F13" s="83" t="s">
        <v>108</v>
      </c>
      <c r="G13" s="109">
        <v>0</v>
      </c>
      <c r="H13" s="110">
        <v>0</v>
      </c>
      <c r="I13" s="111">
        <v>0</v>
      </c>
      <c r="J13" s="45"/>
      <c r="K13" s="112"/>
    </row>
    <row r="14" spans="1:11" ht="16" x14ac:dyDescent="0.35">
      <c r="A14" s="108" t="s">
        <v>259</v>
      </c>
      <c r="B14" s="100" t="s">
        <v>272</v>
      </c>
      <c r="C14" s="83" t="s">
        <v>261</v>
      </c>
      <c r="D14" s="83" t="s">
        <v>13</v>
      </c>
      <c r="E14" s="83" t="s">
        <v>124</v>
      </c>
      <c r="F14" s="83" t="s">
        <v>108</v>
      </c>
      <c r="G14" s="109">
        <v>0</v>
      </c>
      <c r="H14" s="110">
        <v>0</v>
      </c>
      <c r="I14" s="111">
        <v>0</v>
      </c>
      <c r="J14" s="45"/>
      <c r="K14" s="112"/>
    </row>
    <row r="15" spans="1:11" x14ac:dyDescent="0.35">
      <c r="A15" s="105"/>
      <c r="B15" s="6" t="s">
        <v>274</v>
      </c>
      <c r="C15" s="50"/>
      <c r="D15" s="50"/>
      <c r="E15" s="50"/>
      <c r="F15" s="50"/>
      <c r="G15" s="50"/>
      <c r="H15" s="50"/>
      <c r="I15" s="50"/>
      <c r="J15" s="50"/>
      <c r="K15" s="112"/>
    </row>
    <row r="16" spans="1:11" ht="16" x14ac:dyDescent="0.35">
      <c r="A16" s="108" t="s">
        <v>275</v>
      </c>
      <c r="B16" s="100" t="s">
        <v>276</v>
      </c>
      <c r="C16" s="83" t="s">
        <v>261</v>
      </c>
      <c r="D16" s="83"/>
      <c r="E16" s="83" t="s">
        <v>95</v>
      </c>
      <c r="F16" s="83" t="s">
        <v>277</v>
      </c>
      <c r="G16" s="113">
        <v>0.72</v>
      </c>
      <c r="H16" s="114">
        <v>0.75</v>
      </c>
      <c r="I16" s="32">
        <v>0.68</v>
      </c>
      <c r="J16" s="587" t="s">
        <v>965</v>
      </c>
      <c r="K16" s="112"/>
    </row>
    <row r="17" spans="1:11" x14ac:dyDescent="0.35">
      <c r="A17" s="105"/>
      <c r="B17" s="6" t="s">
        <v>278</v>
      </c>
      <c r="C17" s="50"/>
      <c r="D17" s="50"/>
      <c r="E17" s="50"/>
      <c r="F17" s="50"/>
      <c r="G17" s="50"/>
      <c r="H17" s="50"/>
      <c r="I17" s="50"/>
      <c r="J17" s="116"/>
      <c r="K17" s="112"/>
    </row>
    <row r="18" spans="1:11" ht="16" x14ac:dyDescent="0.35">
      <c r="A18" s="108" t="s">
        <v>275</v>
      </c>
      <c r="B18" s="100" t="s">
        <v>279</v>
      </c>
      <c r="C18" s="83" t="s">
        <v>261</v>
      </c>
      <c r="D18" s="83"/>
      <c r="E18" s="83" t="s">
        <v>124</v>
      </c>
      <c r="F18" s="83" t="s">
        <v>280</v>
      </c>
      <c r="G18" s="117">
        <v>1.4E-2</v>
      </c>
      <c r="H18" s="118">
        <v>1.2999999999999999E-2</v>
      </c>
      <c r="I18" s="119">
        <v>1.2999999999999999E-2</v>
      </c>
      <c r="J18" s="16"/>
      <c r="K18" s="112"/>
    </row>
    <row r="19" spans="1:11" ht="16" x14ac:dyDescent="0.35">
      <c r="A19" s="108" t="s">
        <v>275</v>
      </c>
      <c r="B19" s="100" t="s">
        <v>281</v>
      </c>
      <c r="C19" s="83" t="s">
        <v>261</v>
      </c>
      <c r="D19" s="83"/>
      <c r="E19" s="83" t="s">
        <v>124</v>
      </c>
      <c r="F19" s="83" t="s">
        <v>280</v>
      </c>
      <c r="G19" s="117">
        <v>0.71899999999999997</v>
      </c>
      <c r="H19" s="118">
        <v>0.309</v>
      </c>
      <c r="I19" s="119">
        <v>5.3999999999999999E-2</v>
      </c>
      <c r="J19" s="16"/>
      <c r="K19" s="112"/>
    </row>
    <row r="20" spans="1:11" ht="16" x14ac:dyDescent="0.35">
      <c r="A20" s="108" t="s">
        <v>275</v>
      </c>
      <c r="B20" s="100" t="s">
        <v>282</v>
      </c>
      <c r="C20" s="83" t="s">
        <v>261</v>
      </c>
      <c r="D20" s="83"/>
      <c r="E20" s="83" t="s">
        <v>124</v>
      </c>
      <c r="F20" s="41" t="s">
        <v>283</v>
      </c>
      <c r="G20" s="117">
        <v>0.01</v>
      </c>
      <c r="H20" s="118">
        <v>0.01</v>
      </c>
      <c r="I20" s="119">
        <v>1.97E-3</v>
      </c>
      <c r="J20" s="45"/>
      <c r="K20" s="112"/>
    </row>
  </sheetData>
  <mergeCells count="2">
    <mergeCell ref="A1:B1"/>
    <mergeCell ref="C1:J1"/>
  </mergeCells>
  <hyperlinks>
    <hyperlink ref="K1" location="'Table of contents'!A1" display="'Table of contents'!A1" xr:uid="{B956CD4D-DF93-488E-97C8-459060D66AB2}"/>
    <hyperlink ref="J16" r:id="rId1" xr:uid="{D8F1D49F-C87B-4B73-822E-731C0DBD256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D58F-3ECC-4DEB-8B62-51CDD20A4D60}">
  <sheetPr>
    <tabColor rgb="FF92D050"/>
  </sheetPr>
  <dimension ref="A1:T78"/>
  <sheetViews>
    <sheetView topLeftCell="A58" zoomScale="65" workbookViewId="0">
      <selection activeCell="J21" sqref="J21:J36"/>
    </sheetView>
  </sheetViews>
  <sheetFormatPr baseColWidth="10" defaultRowHeight="14.5" x14ac:dyDescent="0.35"/>
  <cols>
    <col min="1" max="1" width="4" bestFit="1" customWidth="1"/>
    <col min="2" max="2" width="39.36328125" customWidth="1"/>
    <col min="3" max="3" width="4.6328125" style="102" bestFit="1" customWidth="1"/>
    <col min="4" max="4" width="10.36328125" style="102" bestFit="1" customWidth="1"/>
    <col min="5" max="5" width="7.1796875" style="102" bestFit="1" customWidth="1"/>
    <col min="6" max="6" width="6.36328125" bestFit="1" customWidth="1"/>
    <col min="7" max="8" width="8.453125" bestFit="1" customWidth="1"/>
    <col min="9" max="9" width="11" bestFit="1" customWidth="1"/>
    <col min="10" max="10" width="88.90625" style="163" customWidth="1"/>
    <col min="11" max="11" width="7.7265625" style="102" bestFit="1" customWidth="1"/>
    <col min="12" max="14" width="10.90625" style="102"/>
    <col min="19" max="20" width="10.90625" style="102"/>
  </cols>
  <sheetData>
    <row r="1" spans="1:20" s="550" customFormat="1" ht="21" x14ac:dyDescent="0.35">
      <c r="A1" s="103"/>
      <c r="B1" s="3" t="s">
        <v>2</v>
      </c>
      <c r="C1" s="4" t="s">
        <v>3</v>
      </c>
      <c r="D1" s="5" t="s">
        <v>4</v>
      </c>
      <c r="E1" s="4" t="s">
        <v>5</v>
      </c>
      <c r="F1" s="4" t="s">
        <v>6</v>
      </c>
      <c r="G1" s="4">
        <v>2023</v>
      </c>
      <c r="H1" s="4">
        <v>2024</v>
      </c>
      <c r="I1" s="3">
        <v>2025</v>
      </c>
      <c r="J1" s="4" t="s">
        <v>7</v>
      </c>
      <c r="K1" s="22" t="s">
        <v>1</v>
      </c>
      <c r="L1" s="549"/>
      <c r="M1" s="549"/>
      <c r="N1" s="549"/>
      <c r="S1" s="549"/>
      <c r="T1" s="549"/>
    </row>
    <row r="2" spans="1:20" ht="16" x14ac:dyDescent="0.35">
      <c r="A2" s="127"/>
      <c r="B2" s="127" t="s">
        <v>284</v>
      </c>
      <c r="C2" s="128"/>
      <c r="D2" s="128"/>
      <c r="E2" s="128"/>
      <c r="F2" s="133"/>
      <c r="G2" s="133"/>
      <c r="H2" s="129"/>
      <c r="I2" s="137"/>
      <c r="J2" s="129"/>
      <c r="K2" s="130"/>
    </row>
    <row r="3" spans="1:20" ht="16" x14ac:dyDescent="0.35">
      <c r="A3" s="138" t="s">
        <v>285</v>
      </c>
      <c r="B3" s="121" t="s">
        <v>286</v>
      </c>
      <c r="C3" s="131" t="s">
        <v>287</v>
      </c>
      <c r="D3" s="131" t="s">
        <v>13</v>
      </c>
      <c r="E3" s="131" t="s">
        <v>14</v>
      </c>
      <c r="F3" s="139" t="s">
        <v>288</v>
      </c>
      <c r="G3" s="140">
        <v>67945.7</v>
      </c>
      <c r="H3" s="141">
        <v>67945.7</v>
      </c>
      <c r="I3" s="142">
        <v>67464.7</v>
      </c>
      <c r="J3" s="155"/>
      <c r="K3" s="112"/>
    </row>
    <row r="4" spans="1:20" ht="16" x14ac:dyDescent="0.35">
      <c r="A4" s="138" t="s">
        <v>285</v>
      </c>
      <c r="B4" s="121" t="s">
        <v>289</v>
      </c>
      <c r="C4" s="131" t="s">
        <v>287</v>
      </c>
      <c r="D4" s="131" t="s">
        <v>13</v>
      </c>
      <c r="E4" s="131" t="s">
        <v>14</v>
      </c>
      <c r="F4" s="139" t="s">
        <v>288</v>
      </c>
      <c r="G4" s="140">
        <v>1172</v>
      </c>
      <c r="H4" s="141">
        <v>1172</v>
      </c>
      <c r="I4" s="142">
        <v>1172</v>
      </c>
      <c r="J4" s="155"/>
      <c r="K4" s="112"/>
    </row>
    <row r="5" spans="1:20" ht="16" x14ac:dyDescent="0.35">
      <c r="A5" s="138" t="s">
        <v>285</v>
      </c>
      <c r="B5" s="121" t="s">
        <v>290</v>
      </c>
      <c r="C5" s="131" t="s">
        <v>287</v>
      </c>
      <c r="D5" s="131" t="s">
        <v>13</v>
      </c>
      <c r="E5" s="131" t="s">
        <v>14</v>
      </c>
      <c r="F5" s="139" t="s">
        <v>288</v>
      </c>
      <c r="G5" s="140">
        <v>3063.6161666666699</v>
      </c>
      <c r="H5" s="141">
        <v>3044.0268000000001</v>
      </c>
      <c r="I5" s="142">
        <v>2757.72</v>
      </c>
      <c r="J5" s="155"/>
      <c r="K5" s="112"/>
    </row>
    <row r="6" spans="1:20" ht="16" x14ac:dyDescent="0.35">
      <c r="A6" s="138" t="s">
        <v>285</v>
      </c>
      <c r="B6" s="121" t="s">
        <v>291</v>
      </c>
      <c r="C6" s="131" t="s">
        <v>287</v>
      </c>
      <c r="D6" s="131" t="s">
        <v>13</v>
      </c>
      <c r="E6" s="131" t="s">
        <v>14</v>
      </c>
      <c r="F6" s="139" t="s">
        <v>288</v>
      </c>
      <c r="G6" s="140">
        <v>11299.436581911899</v>
      </c>
      <c r="H6" s="141">
        <v>11778.728999999999</v>
      </c>
      <c r="I6" s="142">
        <v>10518.518</v>
      </c>
      <c r="J6" s="155"/>
      <c r="K6" s="112"/>
    </row>
    <row r="7" spans="1:20" ht="16" x14ac:dyDescent="0.35">
      <c r="A7" s="138" t="s">
        <v>285</v>
      </c>
      <c r="B7" s="121" t="s">
        <v>292</v>
      </c>
      <c r="C7" s="131" t="s">
        <v>287</v>
      </c>
      <c r="D7" s="131" t="s">
        <v>13</v>
      </c>
      <c r="E7" s="131" t="s">
        <v>14</v>
      </c>
      <c r="F7" s="139" t="s">
        <v>288</v>
      </c>
      <c r="G7" s="140">
        <v>21310.103271763001</v>
      </c>
      <c r="H7" s="141">
        <v>21333.32</v>
      </c>
      <c r="I7" s="142">
        <v>21283.722271762999</v>
      </c>
      <c r="J7" s="155"/>
      <c r="K7" s="112"/>
    </row>
    <row r="8" spans="1:20" ht="16" x14ac:dyDescent="0.35">
      <c r="A8" s="138" t="s">
        <v>285</v>
      </c>
      <c r="B8" s="121" t="s">
        <v>293</v>
      </c>
      <c r="C8" s="131" t="s">
        <v>287</v>
      </c>
      <c r="D8" s="131" t="s">
        <v>13</v>
      </c>
      <c r="E8" s="131" t="s">
        <v>14</v>
      </c>
      <c r="F8" s="139" t="s">
        <v>288</v>
      </c>
      <c r="G8" s="140">
        <v>1</v>
      </c>
      <c r="H8" s="141">
        <v>1</v>
      </c>
      <c r="I8" s="142">
        <v>1</v>
      </c>
      <c r="J8" s="155"/>
      <c r="K8" s="112"/>
    </row>
    <row r="9" spans="1:20" ht="16" x14ac:dyDescent="0.35">
      <c r="A9" s="138" t="s">
        <v>285</v>
      </c>
      <c r="B9" s="121" t="s">
        <v>294</v>
      </c>
      <c r="C9" s="131" t="s">
        <v>287</v>
      </c>
      <c r="D9" s="131" t="s">
        <v>13</v>
      </c>
      <c r="E9" s="131" t="s">
        <v>14</v>
      </c>
      <c r="F9" s="139" t="s">
        <v>288</v>
      </c>
      <c r="G9" s="140">
        <v>8925.3250000000007</v>
      </c>
      <c r="H9" s="141">
        <v>9117.4249999999993</v>
      </c>
      <c r="I9" s="142">
        <v>9805.8250000000007</v>
      </c>
      <c r="J9" s="155"/>
      <c r="K9" s="112"/>
    </row>
    <row r="10" spans="1:20" ht="16" x14ac:dyDescent="0.35">
      <c r="A10" s="138" t="s">
        <v>285</v>
      </c>
      <c r="B10" s="121" t="s">
        <v>295</v>
      </c>
      <c r="C10" s="131" t="s">
        <v>287</v>
      </c>
      <c r="D10" s="131" t="s">
        <v>13</v>
      </c>
      <c r="E10" s="131" t="s">
        <v>14</v>
      </c>
      <c r="F10" s="139" t="s">
        <v>288</v>
      </c>
      <c r="G10" s="140">
        <v>2868.168795</v>
      </c>
      <c r="H10" s="141">
        <v>3656.4910300000001</v>
      </c>
      <c r="I10" s="142">
        <v>4433.0503449999997</v>
      </c>
      <c r="J10" s="155"/>
      <c r="K10" s="112"/>
    </row>
    <row r="11" spans="1:20" ht="16" x14ac:dyDescent="0.35">
      <c r="A11" s="138" t="s">
        <v>285</v>
      </c>
      <c r="B11" s="121" t="s">
        <v>296</v>
      </c>
      <c r="C11" s="131" t="s">
        <v>287</v>
      </c>
      <c r="D11" s="131" t="s">
        <v>13</v>
      </c>
      <c r="E11" s="131" t="s">
        <v>14</v>
      </c>
      <c r="F11" s="139" t="s">
        <v>288</v>
      </c>
      <c r="G11" s="140">
        <v>457.16699999999997</v>
      </c>
      <c r="H11" s="141">
        <v>498.14</v>
      </c>
      <c r="I11" s="142">
        <v>513.71799999999996</v>
      </c>
      <c r="J11" s="155"/>
      <c r="K11" s="112"/>
    </row>
    <row r="12" spans="1:20" ht="16" x14ac:dyDescent="0.35">
      <c r="A12" s="138" t="s">
        <v>285</v>
      </c>
      <c r="B12" s="121" t="s">
        <v>297</v>
      </c>
      <c r="C12" s="131" t="s">
        <v>287</v>
      </c>
      <c r="D12" s="131" t="s">
        <v>13</v>
      </c>
      <c r="E12" s="131" t="s">
        <v>14</v>
      </c>
      <c r="F12" s="139" t="s">
        <v>288</v>
      </c>
      <c r="G12" s="140">
        <v>240</v>
      </c>
      <c r="H12" s="141">
        <v>240</v>
      </c>
      <c r="I12" s="142">
        <v>240</v>
      </c>
      <c r="J12" s="155"/>
      <c r="K12" s="112"/>
    </row>
    <row r="13" spans="1:20" ht="16" x14ac:dyDescent="0.35">
      <c r="A13" s="138" t="s">
        <v>285</v>
      </c>
      <c r="B13" s="121" t="s">
        <v>298</v>
      </c>
      <c r="C13" s="131" t="s">
        <v>287</v>
      </c>
      <c r="D13" s="131" t="s">
        <v>13</v>
      </c>
      <c r="E13" s="131" t="s">
        <v>14</v>
      </c>
      <c r="F13" s="139" t="s">
        <v>288</v>
      </c>
      <c r="G13" s="140">
        <v>29.949000000000002</v>
      </c>
      <c r="H13" s="141">
        <v>36.506</v>
      </c>
      <c r="I13" s="142">
        <v>29</v>
      </c>
      <c r="J13" s="155"/>
      <c r="K13" s="112"/>
    </row>
    <row r="14" spans="1:20" ht="16" x14ac:dyDescent="0.35">
      <c r="A14" s="138"/>
      <c r="B14" s="143" t="s">
        <v>299</v>
      </c>
      <c r="C14" s="132" t="s">
        <v>287</v>
      </c>
      <c r="D14" s="132" t="s">
        <v>13</v>
      </c>
      <c r="E14" s="132" t="s">
        <v>14</v>
      </c>
      <c r="F14" s="144" t="s">
        <v>288</v>
      </c>
      <c r="G14" s="145">
        <v>117312.46581534157</v>
      </c>
      <c r="H14" s="146">
        <v>118823.33783</v>
      </c>
      <c r="I14" s="147">
        <v>118219.25361676297</v>
      </c>
      <c r="J14" s="132"/>
      <c r="K14" s="112"/>
    </row>
    <row r="15" spans="1:20" ht="16" x14ac:dyDescent="0.35">
      <c r="A15" s="138" t="s">
        <v>285</v>
      </c>
      <c r="B15" s="121" t="s">
        <v>300</v>
      </c>
      <c r="C15" s="131" t="s">
        <v>287</v>
      </c>
      <c r="D15" s="131" t="s">
        <v>13</v>
      </c>
      <c r="E15" s="131" t="s">
        <v>14</v>
      </c>
      <c r="F15" s="139" t="s">
        <v>301</v>
      </c>
      <c r="G15" s="140">
        <v>585.39</v>
      </c>
      <c r="H15" s="141">
        <v>426.19</v>
      </c>
      <c r="I15" s="142">
        <v>355.69</v>
      </c>
      <c r="J15" s="155"/>
      <c r="K15" s="112"/>
    </row>
    <row r="16" spans="1:20" ht="16" x14ac:dyDescent="0.35">
      <c r="A16" s="138" t="s">
        <v>285</v>
      </c>
      <c r="B16" s="121" t="s">
        <v>302</v>
      </c>
      <c r="C16" s="131" t="s">
        <v>287</v>
      </c>
      <c r="D16" s="131" t="s">
        <v>13</v>
      </c>
      <c r="E16" s="131" t="s">
        <v>14</v>
      </c>
      <c r="F16" s="139" t="s">
        <v>301</v>
      </c>
      <c r="G16" s="140">
        <v>968.11500000000001</v>
      </c>
      <c r="H16" s="141">
        <v>921.67627376425901</v>
      </c>
      <c r="I16" s="142">
        <v>929.20600000000002</v>
      </c>
      <c r="J16" s="155"/>
      <c r="K16" s="112"/>
    </row>
    <row r="17" spans="1:11" ht="16" x14ac:dyDescent="0.35">
      <c r="A17" s="138" t="s">
        <v>285</v>
      </c>
      <c r="B17" s="121" t="s">
        <v>303</v>
      </c>
      <c r="C17" s="131" t="s">
        <v>287</v>
      </c>
      <c r="D17" s="131" t="s">
        <v>13</v>
      </c>
      <c r="E17" s="131" t="s">
        <v>14</v>
      </c>
      <c r="F17" s="139" t="s">
        <v>301</v>
      </c>
      <c r="G17" s="140">
        <v>21519.746291650001</v>
      </c>
      <c r="H17" s="141">
        <v>21912.080000000002</v>
      </c>
      <c r="I17" s="142">
        <v>22801.583999999999</v>
      </c>
      <c r="J17" s="155"/>
      <c r="K17" s="112"/>
    </row>
    <row r="18" spans="1:11" ht="16" x14ac:dyDescent="0.35">
      <c r="A18" s="138" t="s">
        <v>285</v>
      </c>
      <c r="B18" s="121" t="s">
        <v>304</v>
      </c>
      <c r="C18" s="131" t="s">
        <v>287</v>
      </c>
      <c r="D18" s="131" t="s">
        <v>13</v>
      </c>
      <c r="E18" s="131" t="s">
        <v>14</v>
      </c>
      <c r="F18" s="139" t="s">
        <v>301</v>
      </c>
      <c r="G18" s="140">
        <v>2653.9679999999998</v>
      </c>
      <c r="H18" s="141">
        <v>2840.4905534883701</v>
      </c>
      <c r="I18" s="142">
        <v>3065.1190000000001</v>
      </c>
      <c r="J18" s="155"/>
      <c r="K18" s="112"/>
    </row>
    <row r="19" spans="1:11" ht="16" x14ac:dyDescent="0.35">
      <c r="A19" s="138" t="s">
        <v>285</v>
      </c>
      <c r="B19" s="121" t="s">
        <v>305</v>
      </c>
      <c r="C19" s="131" t="s">
        <v>287</v>
      </c>
      <c r="D19" s="131" t="s">
        <v>13</v>
      </c>
      <c r="E19" s="131" t="s">
        <v>14</v>
      </c>
      <c r="F19" s="139" t="s">
        <v>301</v>
      </c>
      <c r="G19" s="140">
        <v>5784.59</v>
      </c>
      <c r="H19" s="141">
        <v>85.4</v>
      </c>
      <c r="I19" s="142">
        <v>90.4</v>
      </c>
      <c r="J19" s="155"/>
      <c r="K19" s="112"/>
    </row>
    <row r="20" spans="1:11" ht="16" x14ac:dyDescent="0.35">
      <c r="A20" s="138"/>
      <c r="B20" s="143" t="s">
        <v>306</v>
      </c>
      <c r="C20" s="132" t="s">
        <v>287</v>
      </c>
      <c r="D20" s="132" t="s">
        <v>13</v>
      </c>
      <c r="E20" s="132" t="s">
        <v>14</v>
      </c>
      <c r="F20" s="144" t="s">
        <v>301</v>
      </c>
      <c r="G20" s="148">
        <v>31511.809291650003</v>
      </c>
      <c r="H20" s="146">
        <v>26185.836827252631</v>
      </c>
      <c r="I20" s="147">
        <v>27241.999</v>
      </c>
      <c r="J20" s="132"/>
      <c r="K20" s="112"/>
    </row>
    <row r="21" spans="1:11" ht="21" customHeight="1" x14ac:dyDescent="0.35">
      <c r="A21" s="138" t="s">
        <v>285</v>
      </c>
      <c r="B21" s="121" t="s">
        <v>307</v>
      </c>
      <c r="C21" s="131" t="s">
        <v>287</v>
      </c>
      <c r="D21" s="131" t="s">
        <v>13</v>
      </c>
      <c r="E21" s="131" t="s">
        <v>14</v>
      </c>
      <c r="F21" s="139" t="s">
        <v>35</v>
      </c>
      <c r="G21" s="149">
        <v>0.45654984679853478</v>
      </c>
      <c r="H21" s="150">
        <v>0.46856138696463978</v>
      </c>
      <c r="I21" s="151">
        <v>0.46379842594745646</v>
      </c>
      <c r="J21" s="643" t="s">
        <v>308</v>
      </c>
      <c r="K21" s="112"/>
    </row>
    <row r="22" spans="1:11" ht="21" customHeight="1" x14ac:dyDescent="0.35">
      <c r="A22" s="138" t="s">
        <v>285</v>
      </c>
      <c r="B22" s="121" t="s">
        <v>309</v>
      </c>
      <c r="C22" s="131" t="s">
        <v>287</v>
      </c>
      <c r="D22" s="131" t="s">
        <v>13</v>
      </c>
      <c r="E22" s="131" t="s">
        <v>14</v>
      </c>
      <c r="F22" s="139" t="s">
        <v>35</v>
      </c>
      <c r="G22" s="149">
        <v>7.875059355454175E-3</v>
      </c>
      <c r="H22" s="150">
        <v>8.082247228633422E-3</v>
      </c>
      <c r="I22" s="151">
        <v>8.0571284717847851E-3</v>
      </c>
      <c r="J22" s="644"/>
      <c r="K22" s="112"/>
    </row>
    <row r="23" spans="1:11" ht="21" customHeight="1" x14ac:dyDescent="0.35">
      <c r="A23" s="138" t="s">
        <v>285</v>
      </c>
      <c r="B23" s="121" t="s">
        <v>310</v>
      </c>
      <c r="C23" s="131" t="s">
        <v>287</v>
      </c>
      <c r="D23" s="131" t="s">
        <v>13</v>
      </c>
      <c r="E23" s="131" t="s">
        <v>14</v>
      </c>
      <c r="F23" s="139" t="s">
        <v>35</v>
      </c>
      <c r="G23" s="149">
        <v>2.0585460029717589E-2</v>
      </c>
      <c r="H23" s="150">
        <v>2.0991960041114217E-2</v>
      </c>
      <c r="I23" s="151">
        <v>1.8958450792841582E-2</v>
      </c>
      <c r="J23" s="644"/>
      <c r="K23" s="112"/>
    </row>
    <row r="24" spans="1:11" ht="21" customHeight="1" x14ac:dyDescent="0.35">
      <c r="A24" s="138" t="s">
        <v>285</v>
      </c>
      <c r="B24" s="121" t="s">
        <v>311</v>
      </c>
      <c r="C24" s="131" t="s">
        <v>287</v>
      </c>
      <c r="D24" s="131" t="s">
        <v>13</v>
      </c>
      <c r="E24" s="131" t="s">
        <v>14</v>
      </c>
      <c r="F24" s="139" t="s">
        <v>35</v>
      </c>
      <c r="G24" s="149">
        <v>7.5924687513435535E-2</v>
      </c>
      <c r="H24" s="150">
        <v>8.1227474246650264E-2</v>
      </c>
      <c r="I24" s="151">
        <v>7.2311476841963096E-2</v>
      </c>
      <c r="J24" s="644"/>
      <c r="K24" s="112"/>
    </row>
    <row r="25" spans="1:11" ht="21" customHeight="1" x14ac:dyDescent="0.35">
      <c r="A25" s="138" t="s">
        <v>285</v>
      </c>
      <c r="B25" s="121" t="s">
        <v>312</v>
      </c>
      <c r="C25" s="131" t="s">
        <v>287</v>
      </c>
      <c r="D25" s="131" t="s">
        <v>13</v>
      </c>
      <c r="E25" s="131" t="s">
        <v>14</v>
      </c>
      <c r="F25" s="139" t="s">
        <v>35</v>
      </c>
      <c r="G25" s="149">
        <v>0.14318969977473708</v>
      </c>
      <c r="H25" s="150">
        <v>0.14711703621804603</v>
      </c>
      <c r="I25" s="151">
        <v>0.14631884360186145</v>
      </c>
      <c r="J25" s="644"/>
      <c r="K25" s="112"/>
    </row>
    <row r="26" spans="1:11" ht="16" x14ac:dyDescent="0.35">
      <c r="A26" s="138" t="s">
        <v>285</v>
      </c>
      <c r="B26" s="121" t="s">
        <v>313</v>
      </c>
      <c r="C26" s="131" t="s">
        <v>287</v>
      </c>
      <c r="D26" s="131" t="s">
        <v>13</v>
      </c>
      <c r="E26" s="131" t="s">
        <v>14</v>
      </c>
      <c r="F26" s="139" t="s">
        <v>35</v>
      </c>
      <c r="G26" s="149">
        <v>6.7193339210359861E-6</v>
      </c>
      <c r="H26" s="150">
        <v>6.8961153827930219E-6</v>
      </c>
      <c r="I26" s="151">
        <v>6.8746829964034005E-6</v>
      </c>
      <c r="J26" s="644"/>
      <c r="K26" s="112"/>
    </row>
    <row r="27" spans="1:11" ht="21" customHeight="1" x14ac:dyDescent="0.35">
      <c r="A27" s="138" t="s">
        <v>285</v>
      </c>
      <c r="B27" s="121" t="s">
        <v>314</v>
      </c>
      <c r="C27" s="131" t="s">
        <v>287</v>
      </c>
      <c r="D27" s="131" t="s">
        <v>13</v>
      </c>
      <c r="E27" s="131" t="s">
        <v>14</v>
      </c>
      <c r="F27" s="139" t="s">
        <v>35</v>
      </c>
      <c r="G27" s="149">
        <v>5.9972239028770517E-2</v>
      </c>
      <c r="H27" s="150">
        <v>6.2874814793961661E-2</v>
      </c>
      <c r="I27" s="151">
        <v>6.7411938393207374E-2</v>
      </c>
      <c r="J27" s="644"/>
      <c r="K27" s="112"/>
    </row>
    <row r="28" spans="1:11" ht="21" customHeight="1" x14ac:dyDescent="0.35">
      <c r="A28" s="138" t="s">
        <v>285</v>
      </c>
      <c r="B28" s="121" t="s">
        <v>315</v>
      </c>
      <c r="C28" s="131" t="s">
        <v>287</v>
      </c>
      <c r="D28" s="131" t="s">
        <v>13</v>
      </c>
      <c r="E28" s="131" t="s">
        <v>14</v>
      </c>
      <c r="F28" s="139" t="s">
        <v>35</v>
      </c>
      <c r="G28" s="149">
        <v>1.927218387550041E-2</v>
      </c>
      <c r="H28" s="150">
        <v>2.52155840390277E-2</v>
      </c>
      <c r="I28" s="151">
        <v>3.0475815828971724E-2</v>
      </c>
      <c r="J28" s="644"/>
      <c r="K28" s="112"/>
    </row>
    <row r="29" spans="1:11" ht="21" customHeight="1" x14ac:dyDescent="0.35">
      <c r="A29" s="138" t="s">
        <v>285</v>
      </c>
      <c r="B29" s="121" t="s">
        <v>316</v>
      </c>
      <c r="C29" s="131" t="s">
        <v>287</v>
      </c>
      <c r="D29" s="131" t="s">
        <v>13</v>
      </c>
      <c r="E29" s="131" t="s">
        <v>14</v>
      </c>
      <c r="F29" s="139" t="s">
        <v>35</v>
      </c>
      <c r="G29" s="149">
        <v>3.0718577306782582E-3</v>
      </c>
      <c r="H29" s="150">
        <v>3.435230916784516E-3</v>
      </c>
      <c r="I29" s="151">
        <v>3.5316483995463618E-3</v>
      </c>
      <c r="J29" s="644"/>
      <c r="K29" s="112"/>
    </row>
    <row r="30" spans="1:11" ht="21" customHeight="1" x14ac:dyDescent="0.35">
      <c r="A30" s="138" t="s">
        <v>285</v>
      </c>
      <c r="B30" s="121" t="s">
        <v>317</v>
      </c>
      <c r="C30" s="131" t="s">
        <v>287</v>
      </c>
      <c r="D30" s="131" t="s">
        <v>13</v>
      </c>
      <c r="E30" s="131" t="s">
        <v>14</v>
      </c>
      <c r="F30" s="139" t="s">
        <v>35</v>
      </c>
      <c r="G30" s="149">
        <v>1.6126401410486366E-3</v>
      </c>
      <c r="H30" s="150">
        <v>1.6550676918703252E-3</v>
      </c>
      <c r="I30" s="151">
        <v>1.6499239191368161E-3</v>
      </c>
      <c r="J30" s="644"/>
      <c r="K30" s="112"/>
    </row>
    <row r="31" spans="1:11" ht="21" customHeight="1" x14ac:dyDescent="0.35">
      <c r="A31" s="138" t="s">
        <v>285</v>
      </c>
      <c r="B31" s="121" t="s">
        <v>318</v>
      </c>
      <c r="C31" s="131" t="s">
        <v>287</v>
      </c>
      <c r="D31" s="131" t="s">
        <v>13</v>
      </c>
      <c r="E31" s="131" t="s">
        <v>14</v>
      </c>
      <c r="F31" s="139" t="s">
        <v>35</v>
      </c>
      <c r="G31" s="149">
        <v>2.0123733160110676E-4</v>
      </c>
      <c r="H31" s="150">
        <v>2.5174958816424203E-4</v>
      </c>
      <c r="I31" s="151">
        <v>1.993658068956986E-4</v>
      </c>
      <c r="J31" s="644"/>
      <c r="K31" s="112"/>
    </row>
    <row r="32" spans="1:11" ht="21" customHeight="1" x14ac:dyDescent="0.35">
      <c r="A32" s="138" t="s">
        <v>285</v>
      </c>
      <c r="B32" s="121" t="s">
        <v>319</v>
      </c>
      <c r="C32" s="131" t="s">
        <v>287</v>
      </c>
      <c r="D32" s="131" t="s">
        <v>13</v>
      </c>
      <c r="E32" s="131" t="s">
        <v>14</v>
      </c>
      <c r="F32" s="139" t="s">
        <v>35</v>
      </c>
      <c r="G32" s="149">
        <v>3.9334308840352555E-3</v>
      </c>
      <c r="H32" s="150">
        <v>2.939055414992558E-3</v>
      </c>
      <c r="I32" s="151">
        <v>2.4452559949907256E-3</v>
      </c>
      <c r="J32" s="644"/>
      <c r="K32" s="112"/>
    </row>
    <row r="33" spans="1:11" ht="21" customHeight="1" x14ac:dyDescent="0.35">
      <c r="A33" s="138" t="s">
        <v>285</v>
      </c>
      <c r="B33" s="121" t="s">
        <v>320</v>
      </c>
      <c r="C33" s="131" t="s">
        <v>287</v>
      </c>
      <c r="D33" s="131" t="s">
        <v>13</v>
      </c>
      <c r="E33" s="131" t="s">
        <v>14</v>
      </c>
      <c r="F33" s="139" t="s">
        <v>35</v>
      </c>
      <c r="G33" s="149">
        <v>6.5050879589637536E-3</v>
      </c>
      <c r="H33" s="150">
        <v>6.3559859294610591E-3</v>
      </c>
      <c r="I33" s="151">
        <v>6.387996688356018E-3</v>
      </c>
      <c r="J33" s="644"/>
      <c r="K33" s="112"/>
    </row>
    <row r="34" spans="1:11" ht="21" customHeight="1" x14ac:dyDescent="0.35">
      <c r="A34" s="138" t="s">
        <v>285</v>
      </c>
      <c r="B34" s="121" t="s">
        <v>321</v>
      </c>
      <c r="C34" s="131" t="s">
        <v>287</v>
      </c>
      <c r="D34" s="131" t="s">
        <v>13</v>
      </c>
      <c r="E34" s="131" t="s">
        <v>14</v>
      </c>
      <c r="F34" s="139" t="s">
        <v>35</v>
      </c>
      <c r="G34" s="149">
        <v>0.1445983612295722</v>
      </c>
      <c r="H34" s="150">
        <v>0.15110823195699133</v>
      </c>
      <c r="I34" s="151">
        <v>0.15675366181586381</v>
      </c>
      <c r="J34" s="644"/>
      <c r="K34" s="112"/>
    </row>
    <row r="35" spans="1:11" ht="21" customHeight="1" x14ac:dyDescent="0.35">
      <c r="A35" s="138" t="s">
        <v>285</v>
      </c>
      <c r="B35" s="121" t="s">
        <v>322</v>
      </c>
      <c r="C35" s="131" t="s">
        <v>287</v>
      </c>
      <c r="D35" s="131" t="s">
        <v>13</v>
      </c>
      <c r="E35" s="131" t="s">
        <v>14</v>
      </c>
      <c r="F35" s="139" t="s">
        <v>35</v>
      </c>
      <c r="G35" s="149">
        <v>1.7832897207744031E-2</v>
      </c>
      <c r="H35" s="150">
        <v>1.9588350600589412E-2</v>
      </c>
      <c r="I35" s="151">
        <v>2.1071721471252997E-2</v>
      </c>
      <c r="J35" s="644"/>
      <c r="K35" s="112"/>
    </row>
    <row r="36" spans="1:11" ht="21" customHeight="1" x14ac:dyDescent="0.35">
      <c r="A36" s="138" t="s">
        <v>285</v>
      </c>
      <c r="B36" s="121" t="s">
        <v>323</v>
      </c>
      <c r="C36" s="131" t="s">
        <v>287</v>
      </c>
      <c r="D36" s="131" t="s">
        <v>13</v>
      </c>
      <c r="E36" s="131" t="s">
        <v>14</v>
      </c>
      <c r="F36" s="139" t="s">
        <v>35</v>
      </c>
      <c r="G36" s="149">
        <v>3.8868591806285553E-2</v>
      </c>
      <c r="H36" s="150">
        <v>5.8892825369052406E-4</v>
      </c>
      <c r="I36" s="151">
        <v>6.2147134287486745E-4</v>
      </c>
      <c r="J36" s="645"/>
      <c r="K36" s="112"/>
    </row>
    <row r="37" spans="1:11" ht="16" x14ac:dyDescent="0.35">
      <c r="A37" s="127"/>
      <c r="B37" s="127" t="s">
        <v>324</v>
      </c>
      <c r="C37" s="128"/>
      <c r="D37" s="128" t="s">
        <v>13</v>
      </c>
      <c r="E37" s="128"/>
      <c r="F37" s="133"/>
      <c r="G37" s="133"/>
      <c r="H37" s="129"/>
      <c r="I37" s="137"/>
      <c r="J37" s="129"/>
      <c r="K37" s="112"/>
    </row>
    <row r="38" spans="1:11" ht="16" x14ac:dyDescent="0.35">
      <c r="A38" s="138" t="s">
        <v>285</v>
      </c>
      <c r="B38" s="152" t="s">
        <v>325</v>
      </c>
      <c r="C38" s="131" t="s">
        <v>287</v>
      </c>
      <c r="D38" s="131" t="s">
        <v>13</v>
      </c>
      <c r="E38" s="131" t="s">
        <v>14</v>
      </c>
      <c r="F38" s="153" t="s">
        <v>174</v>
      </c>
      <c r="G38" s="154">
        <v>363433.47756600002</v>
      </c>
      <c r="H38" s="141">
        <v>404197.98881715001</v>
      </c>
      <c r="I38" s="142">
        <v>410120.14314602199</v>
      </c>
      <c r="J38" s="153"/>
      <c r="K38" s="112"/>
    </row>
    <row r="39" spans="1:11" ht="16" x14ac:dyDescent="0.35">
      <c r="A39" s="138" t="s">
        <v>285</v>
      </c>
      <c r="B39" s="152" t="s">
        <v>326</v>
      </c>
      <c r="C39" s="131" t="s">
        <v>287</v>
      </c>
      <c r="D39" s="131" t="s">
        <v>13</v>
      </c>
      <c r="E39" s="131" t="s">
        <v>14</v>
      </c>
      <c r="F39" s="153" t="s">
        <v>174</v>
      </c>
      <c r="G39" s="154">
        <v>244.89122582600001</v>
      </c>
      <c r="H39" s="141">
        <v>190.930195606175</v>
      </c>
      <c r="I39" s="142">
        <v>190.91761539800001</v>
      </c>
      <c r="J39" s="153"/>
      <c r="K39" s="112"/>
    </row>
    <row r="40" spans="1:11" ht="16" x14ac:dyDescent="0.35">
      <c r="A40" s="138" t="s">
        <v>285</v>
      </c>
      <c r="B40" s="152" t="s">
        <v>327</v>
      </c>
      <c r="C40" s="131" t="s">
        <v>287</v>
      </c>
      <c r="D40" s="131" t="s">
        <v>13</v>
      </c>
      <c r="E40" s="131" t="s">
        <v>14</v>
      </c>
      <c r="F40" s="153" t="s">
        <v>174</v>
      </c>
      <c r="G40" s="154">
        <v>4499.2317441927098</v>
      </c>
      <c r="H40" s="141">
        <v>3970.2522940950398</v>
      </c>
      <c r="I40" s="142">
        <v>3657.85754271941</v>
      </c>
      <c r="J40" s="153"/>
      <c r="K40" s="112"/>
    </row>
    <row r="41" spans="1:11" ht="16" x14ac:dyDescent="0.35">
      <c r="A41" s="138" t="s">
        <v>285</v>
      </c>
      <c r="B41" s="152" t="s">
        <v>328</v>
      </c>
      <c r="C41" s="131" t="s">
        <v>287</v>
      </c>
      <c r="D41" s="131" t="s">
        <v>13</v>
      </c>
      <c r="E41" s="131" t="s">
        <v>14</v>
      </c>
      <c r="F41" s="153" t="s">
        <v>174</v>
      </c>
      <c r="G41" s="154">
        <v>28513.629950474002</v>
      </c>
      <c r="H41" s="141">
        <v>25642.452276849999</v>
      </c>
      <c r="I41" s="142">
        <v>23235.832566218902</v>
      </c>
      <c r="J41" s="153"/>
      <c r="K41" s="112"/>
    </row>
    <row r="42" spans="1:11" ht="16" x14ac:dyDescent="0.35">
      <c r="A42" s="138" t="s">
        <v>285</v>
      </c>
      <c r="B42" s="152" t="s">
        <v>329</v>
      </c>
      <c r="C42" s="131" t="s">
        <v>287</v>
      </c>
      <c r="D42" s="131" t="s">
        <v>13</v>
      </c>
      <c r="E42" s="131" t="s">
        <v>14</v>
      </c>
      <c r="F42" s="153" t="s">
        <v>174</v>
      </c>
      <c r="G42" s="154">
        <v>42248.416186810602</v>
      </c>
      <c r="H42" s="141">
        <v>54946.889316000001</v>
      </c>
      <c r="I42" s="142">
        <v>45857.964409035798</v>
      </c>
      <c r="J42" s="153"/>
      <c r="K42" s="112"/>
    </row>
    <row r="43" spans="1:11" ht="16" x14ac:dyDescent="0.35">
      <c r="A43" s="138" t="s">
        <v>285</v>
      </c>
      <c r="B43" s="152" t="s">
        <v>330</v>
      </c>
      <c r="C43" s="131" t="s">
        <v>287</v>
      </c>
      <c r="D43" s="131" t="s">
        <v>13</v>
      </c>
      <c r="E43" s="131" t="s">
        <v>14</v>
      </c>
      <c r="F43" s="153" t="s">
        <v>174</v>
      </c>
      <c r="G43" s="154">
        <v>23507.084527609</v>
      </c>
      <c r="H43" s="141">
        <v>23738.392062104998</v>
      </c>
      <c r="I43" s="142">
        <v>24096.4311698073</v>
      </c>
      <c r="J43" s="153"/>
      <c r="K43" s="112"/>
    </row>
    <row r="44" spans="1:11" ht="16" x14ac:dyDescent="0.35">
      <c r="A44" s="138" t="s">
        <v>285</v>
      </c>
      <c r="B44" s="152" t="s">
        <v>331</v>
      </c>
      <c r="C44" s="131" t="s">
        <v>287</v>
      </c>
      <c r="D44" s="131" t="s">
        <v>13</v>
      </c>
      <c r="E44" s="131" t="s">
        <v>14</v>
      </c>
      <c r="F44" s="153" t="s">
        <v>174</v>
      </c>
      <c r="G44" s="154">
        <v>3154.6645941678898</v>
      </c>
      <c r="H44" s="141">
        <v>4755.2773779321897</v>
      </c>
      <c r="I44" s="142">
        <v>5135.3952547299996</v>
      </c>
      <c r="J44" s="153"/>
      <c r="K44" s="112"/>
    </row>
    <row r="45" spans="1:11" ht="16" x14ac:dyDescent="0.35">
      <c r="A45" s="138" t="s">
        <v>285</v>
      </c>
      <c r="B45" s="152" t="s">
        <v>332</v>
      </c>
      <c r="C45" s="131" t="s">
        <v>287</v>
      </c>
      <c r="D45" s="131" t="s">
        <v>13</v>
      </c>
      <c r="E45" s="131" t="s">
        <v>14</v>
      </c>
      <c r="F45" s="153" t="s">
        <v>174</v>
      </c>
      <c r="G45" s="154">
        <v>3.3420000000000001</v>
      </c>
      <c r="H45" s="141">
        <v>3.1480000000000001</v>
      </c>
      <c r="I45" s="142">
        <v>0.34799999999999998</v>
      </c>
      <c r="J45" s="153"/>
      <c r="K45" s="112"/>
    </row>
    <row r="46" spans="1:11" ht="16" x14ac:dyDescent="0.35">
      <c r="A46" s="138" t="s">
        <v>285</v>
      </c>
      <c r="B46" s="152" t="s">
        <v>333</v>
      </c>
      <c r="C46" s="131" t="s">
        <v>287</v>
      </c>
      <c r="D46" s="131" t="s">
        <v>13</v>
      </c>
      <c r="E46" s="131" t="s">
        <v>14</v>
      </c>
      <c r="F46" s="153" t="s">
        <v>174</v>
      </c>
      <c r="G46" s="154">
        <v>1399.2314610000001</v>
      </c>
      <c r="H46" s="141">
        <v>2168.174</v>
      </c>
      <c r="I46" s="142">
        <v>2536.6499899999999</v>
      </c>
      <c r="J46" s="153"/>
      <c r="K46" s="112"/>
    </row>
    <row r="47" spans="1:11" ht="16" x14ac:dyDescent="0.35">
      <c r="A47" s="138" t="s">
        <v>285</v>
      </c>
      <c r="B47" s="152" t="s">
        <v>334</v>
      </c>
      <c r="C47" s="131" t="s">
        <v>287</v>
      </c>
      <c r="D47" s="131" t="s">
        <v>13</v>
      </c>
      <c r="E47" s="131" t="s">
        <v>14</v>
      </c>
      <c r="F47" s="153" t="s">
        <v>174</v>
      </c>
      <c r="G47" s="154">
        <v>503.59</v>
      </c>
      <c r="H47" s="141">
        <v>519.24599999999998</v>
      </c>
      <c r="I47" s="142">
        <v>531.60963371000003</v>
      </c>
      <c r="J47" s="153"/>
      <c r="K47" s="112"/>
    </row>
    <row r="48" spans="1:11" ht="16" x14ac:dyDescent="0.35">
      <c r="A48" s="138" t="s">
        <v>285</v>
      </c>
      <c r="B48" s="152" t="s">
        <v>335</v>
      </c>
      <c r="C48" s="131" t="s">
        <v>287</v>
      </c>
      <c r="D48" s="131" t="s">
        <v>13</v>
      </c>
      <c r="E48" s="131" t="s">
        <v>14</v>
      </c>
      <c r="F48" s="153" t="s">
        <v>174</v>
      </c>
      <c r="G48" s="154">
        <v>132.22800000000001</v>
      </c>
      <c r="H48" s="141">
        <v>147.75200000000001</v>
      </c>
      <c r="I48" s="142">
        <v>106.20668000000001</v>
      </c>
      <c r="J48" s="153"/>
      <c r="K48" s="112"/>
    </row>
    <row r="49" spans="1:11" ht="16" x14ac:dyDescent="0.35">
      <c r="A49" s="138" t="s">
        <v>285</v>
      </c>
      <c r="B49" s="143" t="s">
        <v>336</v>
      </c>
      <c r="C49" s="132" t="s">
        <v>287</v>
      </c>
      <c r="D49" s="132" t="s">
        <v>13</v>
      </c>
      <c r="E49" s="132" t="s">
        <v>14</v>
      </c>
      <c r="F49" s="144" t="s">
        <v>174</v>
      </c>
      <c r="G49" s="148">
        <v>467639.78725608025</v>
      </c>
      <c r="H49" s="146">
        <v>520280.50233973842</v>
      </c>
      <c r="I49" s="147">
        <v>515469.35600764141</v>
      </c>
      <c r="J49" s="153"/>
      <c r="K49" s="112"/>
    </row>
    <row r="50" spans="1:11" ht="16" x14ac:dyDescent="0.35">
      <c r="A50" s="138" t="s">
        <v>285</v>
      </c>
      <c r="B50" s="152" t="s">
        <v>337</v>
      </c>
      <c r="C50" s="131" t="s">
        <v>287</v>
      </c>
      <c r="D50" s="131" t="s">
        <v>13</v>
      </c>
      <c r="E50" s="131" t="s">
        <v>14</v>
      </c>
      <c r="F50" s="153" t="s">
        <v>174</v>
      </c>
      <c r="G50" s="154">
        <v>705.52440000000001</v>
      </c>
      <c r="H50" s="141">
        <v>528.22900000000004</v>
      </c>
      <c r="I50" s="142">
        <v>456.98743999999999</v>
      </c>
      <c r="J50" s="153"/>
      <c r="K50" s="112"/>
    </row>
    <row r="51" spans="1:11" ht="16" x14ac:dyDescent="0.35">
      <c r="A51" s="138" t="s">
        <v>285</v>
      </c>
      <c r="B51" s="152" t="s">
        <v>338</v>
      </c>
      <c r="C51" s="131" t="s">
        <v>287</v>
      </c>
      <c r="D51" s="131" t="s">
        <v>13</v>
      </c>
      <c r="E51" s="131" t="s">
        <v>14</v>
      </c>
      <c r="F51" s="153" t="s">
        <v>174</v>
      </c>
      <c r="G51" s="154">
        <v>152.74810099999999</v>
      </c>
      <c r="H51" s="141">
        <v>145.84399999999999</v>
      </c>
      <c r="I51" s="142">
        <v>145.03694899999999</v>
      </c>
      <c r="J51" s="153"/>
      <c r="K51" s="112"/>
    </row>
    <row r="52" spans="1:11" ht="16" x14ac:dyDescent="0.35">
      <c r="A52" s="138" t="s">
        <v>285</v>
      </c>
      <c r="B52" s="152" t="s">
        <v>339</v>
      </c>
      <c r="C52" s="131" t="s">
        <v>287</v>
      </c>
      <c r="D52" s="131" t="s">
        <v>13</v>
      </c>
      <c r="E52" s="131" t="s">
        <v>14</v>
      </c>
      <c r="F52" s="153" t="s">
        <v>174</v>
      </c>
      <c r="G52" s="154">
        <v>14084.743594743</v>
      </c>
      <c r="H52" s="141">
        <v>13365.273999999999</v>
      </c>
      <c r="I52" s="142">
        <v>12390.770133186001</v>
      </c>
      <c r="J52" s="153"/>
      <c r="K52" s="112"/>
    </row>
    <row r="53" spans="1:11" ht="16" x14ac:dyDescent="0.35">
      <c r="A53" s="138" t="s">
        <v>285</v>
      </c>
      <c r="B53" s="152" t="s">
        <v>340</v>
      </c>
      <c r="C53" s="131" t="s">
        <v>287</v>
      </c>
      <c r="D53" s="131" t="s">
        <v>13</v>
      </c>
      <c r="E53" s="131" t="s">
        <v>14</v>
      </c>
      <c r="F53" s="153" t="s">
        <v>174</v>
      </c>
      <c r="G53" s="154">
        <v>8673.6037291249995</v>
      </c>
      <c r="H53" s="141">
        <v>9606.7870000000003</v>
      </c>
      <c r="I53" s="142">
        <v>10487.34043789</v>
      </c>
      <c r="J53" s="162"/>
      <c r="K53" s="112"/>
    </row>
    <row r="54" spans="1:11" ht="16" x14ac:dyDescent="0.35">
      <c r="A54" s="138" t="s">
        <v>285</v>
      </c>
      <c r="B54" s="152" t="s">
        <v>341</v>
      </c>
      <c r="C54" s="131" t="s">
        <v>287</v>
      </c>
      <c r="D54" s="131" t="s">
        <v>13</v>
      </c>
      <c r="E54" s="131" t="s">
        <v>14</v>
      </c>
      <c r="F54" s="153" t="s">
        <v>174</v>
      </c>
      <c r="G54" s="154">
        <v>130.73895999999999</v>
      </c>
      <c r="H54" s="141">
        <v>158.15</v>
      </c>
      <c r="I54" s="142">
        <v>125.01300000000001</v>
      </c>
      <c r="J54" s="162"/>
      <c r="K54" s="112"/>
    </row>
    <row r="55" spans="1:11" ht="16" x14ac:dyDescent="0.35">
      <c r="A55" s="138"/>
      <c r="B55" s="143" t="s">
        <v>342</v>
      </c>
      <c r="C55" s="132" t="s">
        <v>287</v>
      </c>
      <c r="D55" s="132" t="s">
        <v>13</v>
      </c>
      <c r="E55" s="132" t="s">
        <v>14</v>
      </c>
      <c r="F55" s="144" t="s">
        <v>174</v>
      </c>
      <c r="G55" s="148">
        <v>23747.358784868</v>
      </c>
      <c r="H55" s="146">
        <v>23804.284</v>
      </c>
      <c r="I55" s="147">
        <v>23605.147960075999</v>
      </c>
      <c r="J55" s="132"/>
      <c r="K55" s="112"/>
    </row>
    <row r="56" spans="1:11" ht="16" x14ac:dyDescent="0.35">
      <c r="A56" s="138" t="s">
        <v>285</v>
      </c>
      <c r="B56" s="152" t="s">
        <v>343</v>
      </c>
      <c r="C56" s="131" t="s">
        <v>287</v>
      </c>
      <c r="D56" s="131" t="s">
        <v>13</v>
      </c>
      <c r="E56" s="131" t="s">
        <v>14</v>
      </c>
      <c r="F56" s="155" t="s">
        <v>35</v>
      </c>
      <c r="G56" s="149">
        <v>0.73960721295651155</v>
      </c>
      <c r="H56" s="150">
        <v>0.74289522325434032</v>
      </c>
      <c r="I56" s="151">
        <v>0.76078564303716745</v>
      </c>
      <c r="J56" s="155" t="s">
        <v>344</v>
      </c>
      <c r="K56" s="112"/>
    </row>
    <row r="57" spans="1:11" ht="16" x14ac:dyDescent="0.35">
      <c r="A57" s="138" t="s">
        <v>285</v>
      </c>
      <c r="B57" s="152" t="s">
        <v>345</v>
      </c>
      <c r="C57" s="131" t="s">
        <v>287</v>
      </c>
      <c r="D57" s="131" t="s">
        <v>13</v>
      </c>
      <c r="E57" s="131" t="s">
        <v>14</v>
      </c>
      <c r="F57" s="155" t="s">
        <v>35</v>
      </c>
      <c r="G57" s="149">
        <v>4.983671791154113E-4</v>
      </c>
      <c r="H57" s="150">
        <v>3.5091993086341146E-4</v>
      </c>
      <c r="I57" s="151">
        <v>3.5415812469853544E-4</v>
      </c>
      <c r="J57" s="155" t="s">
        <v>344</v>
      </c>
      <c r="K57" s="112"/>
    </row>
    <row r="58" spans="1:11" ht="16" x14ac:dyDescent="0.35">
      <c r="A58" s="138" t="s">
        <v>285</v>
      </c>
      <c r="B58" s="152" t="s">
        <v>346</v>
      </c>
      <c r="C58" s="131" t="s">
        <v>287</v>
      </c>
      <c r="D58" s="131" t="s">
        <v>13</v>
      </c>
      <c r="E58" s="131" t="s">
        <v>14</v>
      </c>
      <c r="F58" s="155" t="s">
        <v>35</v>
      </c>
      <c r="G58" s="149">
        <v>9.1561852613413295E-3</v>
      </c>
      <c r="H58" s="150">
        <v>7.2971205844670093E-3</v>
      </c>
      <c r="I58" s="151">
        <v>6.7854397041535132E-3</v>
      </c>
      <c r="J58" s="155" t="s">
        <v>344</v>
      </c>
      <c r="K58" s="112"/>
    </row>
    <row r="59" spans="1:11" ht="16" x14ac:dyDescent="0.35">
      <c r="A59" s="138" t="s">
        <v>285</v>
      </c>
      <c r="B59" s="152" t="s">
        <v>347</v>
      </c>
      <c r="C59" s="131" t="s">
        <v>287</v>
      </c>
      <c r="D59" s="131" t="s">
        <v>13</v>
      </c>
      <c r="E59" s="131" t="s">
        <v>14</v>
      </c>
      <c r="F59" s="155" t="s">
        <v>35</v>
      </c>
      <c r="G59" s="149">
        <v>5.8026812830179131E-2</v>
      </c>
      <c r="H59" s="150">
        <v>4.7129515326749631E-2</v>
      </c>
      <c r="I59" s="151">
        <v>4.3103193334497573E-2</v>
      </c>
      <c r="J59" s="155" t="s">
        <v>344</v>
      </c>
      <c r="K59" s="112"/>
    </row>
    <row r="60" spans="1:11" ht="16" x14ac:dyDescent="0.35">
      <c r="A60" s="138" t="s">
        <v>285</v>
      </c>
      <c r="B60" s="152" t="s">
        <v>348</v>
      </c>
      <c r="C60" s="131" t="s">
        <v>287</v>
      </c>
      <c r="D60" s="131" t="s">
        <v>13</v>
      </c>
      <c r="E60" s="131" t="s">
        <v>14</v>
      </c>
      <c r="F60" s="155" t="s">
        <v>35</v>
      </c>
      <c r="G60" s="149">
        <v>8.5977861910311273E-2</v>
      </c>
      <c r="H60" s="150">
        <v>0.10098957128657879</v>
      </c>
      <c r="I60" s="151">
        <v>8.5067952706926783E-2</v>
      </c>
      <c r="J60" s="155" t="s">
        <v>344</v>
      </c>
      <c r="K60" s="112"/>
    </row>
    <row r="61" spans="1:11" ht="16" x14ac:dyDescent="0.35">
      <c r="A61" s="138" t="s">
        <v>285</v>
      </c>
      <c r="B61" s="152" t="s">
        <v>349</v>
      </c>
      <c r="C61" s="131" t="s">
        <v>287</v>
      </c>
      <c r="D61" s="131" t="s">
        <v>13</v>
      </c>
      <c r="E61" s="131" t="s">
        <v>14</v>
      </c>
      <c r="F61" s="155" t="s">
        <v>35</v>
      </c>
      <c r="G61" s="149">
        <v>4.7838216194711188E-2</v>
      </c>
      <c r="H61" s="150">
        <v>4.362995007046977E-2</v>
      </c>
      <c r="I61" s="151">
        <v>4.4699630556540512E-2</v>
      </c>
      <c r="J61" s="155" t="s">
        <v>344</v>
      </c>
      <c r="K61" s="112"/>
    </row>
    <row r="62" spans="1:11" ht="16" x14ac:dyDescent="0.35">
      <c r="A62" s="138" t="s">
        <v>285</v>
      </c>
      <c r="B62" s="152" t="s">
        <v>350</v>
      </c>
      <c r="C62" s="131" t="s">
        <v>287</v>
      </c>
      <c r="D62" s="131" t="s">
        <v>13</v>
      </c>
      <c r="E62" s="131" t="s">
        <v>14</v>
      </c>
      <c r="F62" s="155" t="s">
        <v>35</v>
      </c>
      <c r="G62" s="149">
        <v>6.4199167999909497E-3</v>
      </c>
      <c r="H62" s="150">
        <v>8.7399565239137025E-3</v>
      </c>
      <c r="I62" s="151">
        <v>9.5263181933707888E-3</v>
      </c>
      <c r="J62" s="155" t="s">
        <v>344</v>
      </c>
      <c r="K62" s="112"/>
    </row>
    <row r="63" spans="1:11" ht="16" x14ac:dyDescent="0.35">
      <c r="A63" s="138" t="s">
        <v>285</v>
      </c>
      <c r="B63" s="152" t="s">
        <v>351</v>
      </c>
      <c r="C63" s="131" t="s">
        <v>287</v>
      </c>
      <c r="D63" s="131" t="s">
        <v>13</v>
      </c>
      <c r="E63" s="131" t="s">
        <v>14</v>
      </c>
      <c r="F63" s="155" t="s">
        <v>35</v>
      </c>
      <c r="G63" s="149">
        <v>6.8011547044445985E-6</v>
      </c>
      <c r="H63" s="150">
        <v>5.7858629372414032E-6</v>
      </c>
      <c r="I63" s="151">
        <v>6.4555084211669572E-7</v>
      </c>
      <c r="J63" s="155" t="s">
        <v>344</v>
      </c>
      <c r="K63" s="112"/>
    </row>
    <row r="64" spans="1:11" ht="16" x14ac:dyDescent="0.35">
      <c r="A64" s="138" t="s">
        <v>285</v>
      </c>
      <c r="B64" s="152" t="s">
        <v>352</v>
      </c>
      <c r="C64" s="131" t="s">
        <v>287</v>
      </c>
      <c r="D64" s="131" t="s">
        <v>13</v>
      </c>
      <c r="E64" s="131" t="s">
        <v>14</v>
      </c>
      <c r="F64" s="155" t="s">
        <v>35</v>
      </c>
      <c r="G64" s="149">
        <v>2.8475133553521959E-3</v>
      </c>
      <c r="H64" s="150">
        <v>3.984992880587815E-3</v>
      </c>
      <c r="I64" s="151">
        <v>4.7055647620684133E-3</v>
      </c>
      <c r="J64" s="155" t="s">
        <v>344</v>
      </c>
      <c r="K64" s="112"/>
    </row>
    <row r="65" spans="1:11" ht="16" x14ac:dyDescent="0.35">
      <c r="A65" s="138" t="s">
        <v>285</v>
      </c>
      <c r="B65" s="152" t="s">
        <v>353</v>
      </c>
      <c r="C65" s="131" t="s">
        <v>287</v>
      </c>
      <c r="D65" s="131" t="s">
        <v>13</v>
      </c>
      <c r="E65" s="131" t="s">
        <v>14</v>
      </c>
      <c r="F65" s="155" t="s">
        <v>35</v>
      </c>
      <c r="G65" s="149">
        <v>1.0248334822295796E-3</v>
      </c>
      <c r="H65" s="150">
        <v>9.5434758154728377E-4</v>
      </c>
      <c r="I65" s="151">
        <v>9.8615243310011102E-4</v>
      </c>
      <c r="J65" s="155" t="s">
        <v>344</v>
      </c>
      <c r="K65" s="112"/>
    </row>
    <row r="66" spans="1:11" ht="16" x14ac:dyDescent="0.35">
      <c r="A66" s="138" t="s">
        <v>285</v>
      </c>
      <c r="B66" s="152" t="s">
        <v>354</v>
      </c>
      <c r="C66" s="131" t="s">
        <v>287</v>
      </c>
      <c r="D66" s="131" t="s">
        <v>13</v>
      </c>
      <c r="E66" s="131" t="s">
        <v>14</v>
      </c>
      <c r="F66" s="155" t="s">
        <v>35</v>
      </c>
      <c r="G66" s="149">
        <v>2.6909128792917427E-4</v>
      </c>
      <c r="H66" s="150">
        <v>2.7156061648770389E-4</v>
      </c>
      <c r="I66" s="151">
        <v>1.9701670032304147E-4</v>
      </c>
      <c r="J66" s="155" t="s">
        <v>344</v>
      </c>
      <c r="K66" s="112"/>
    </row>
    <row r="67" spans="1:11" ht="16" x14ac:dyDescent="0.35">
      <c r="A67" s="138" t="s">
        <v>285</v>
      </c>
      <c r="B67" s="152" t="s">
        <v>355</v>
      </c>
      <c r="C67" s="131" t="s">
        <v>287</v>
      </c>
      <c r="D67" s="131" t="s">
        <v>13</v>
      </c>
      <c r="E67" s="131" t="s">
        <v>14</v>
      </c>
      <c r="F67" s="155" t="s">
        <v>35</v>
      </c>
      <c r="G67" s="149">
        <v>1.4357811466668021E-3</v>
      </c>
      <c r="H67" s="150">
        <v>9.7085787594539054E-4</v>
      </c>
      <c r="I67" s="151">
        <v>8.4772593887572686E-4</v>
      </c>
      <c r="J67" s="155" t="s">
        <v>344</v>
      </c>
      <c r="K67" s="112"/>
    </row>
    <row r="68" spans="1:11" ht="16" x14ac:dyDescent="0.35">
      <c r="A68" s="138" t="s">
        <v>285</v>
      </c>
      <c r="B68" s="152" t="s">
        <v>356</v>
      </c>
      <c r="C68" s="131" t="s">
        <v>287</v>
      </c>
      <c r="D68" s="131" t="s">
        <v>13</v>
      </c>
      <c r="E68" s="131" t="s">
        <v>14</v>
      </c>
      <c r="F68" s="155" t="s">
        <v>35</v>
      </c>
      <c r="G68" s="149">
        <v>3.1085082756167825E-4</v>
      </c>
      <c r="H68" s="150">
        <v>2.6805381010769856E-4</v>
      </c>
      <c r="I68" s="151">
        <v>2.6904805909478807E-4</v>
      </c>
      <c r="J68" s="155" t="s">
        <v>344</v>
      </c>
      <c r="K68" s="112"/>
    </row>
    <row r="69" spans="1:11" ht="16" x14ac:dyDescent="0.35">
      <c r="A69" s="138" t="s">
        <v>285</v>
      </c>
      <c r="B69" s="152" t="s">
        <v>357</v>
      </c>
      <c r="C69" s="131" t="s">
        <v>287</v>
      </c>
      <c r="D69" s="131" t="s">
        <v>13</v>
      </c>
      <c r="E69" s="131" t="s">
        <v>14</v>
      </c>
      <c r="F69" s="155" t="s">
        <v>35</v>
      </c>
      <c r="G69" s="149">
        <v>2.866323164580559E-2</v>
      </c>
      <c r="H69" s="150">
        <v>2.4564689797546425E-2</v>
      </c>
      <c r="I69" s="151">
        <v>2.2985264637794899E-2</v>
      </c>
      <c r="J69" s="155" t="s">
        <v>344</v>
      </c>
      <c r="K69" s="112"/>
    </row>
    <row r="70" spans="1:11" ht="16" x14ac:dyDescent="0.35">
      <c r="A70" s="138" t="s">
        <v>285</v>
      </c>
      <c r="B70" s="152" t="s">
        <v>358</v>
      </c>
      <c r="C70" s="131" t="s">
        <v>287</v>
      </c>
      <c r="D70" s="131" t="s">
        <v>13</v>
      </c>
      <c r="E70" s="131" t="s">
        <v>14</v>
      </c>
      <c r="F70" s="155" t="s">
        <v>35</v>
      </c>
      <c r="G70" s="149">
        <v>1.7651262958356284E-2</v>
      </c>
      <c r="H70" s="150">
        <v>1.76567829889684E-2</v>
      </c>
      <c r="I70" s="151">
        <v>1.9454343250702201E-2</v>
      </c>
      <c r="J70" s="155" t="s">
        <v>344</v>
      </c>
      <c r="K70" s="112"/>
    </row>
    <row r="71" spans="1:11" ht="16" x14ac:dyDescent="0.35">
      <c r="A71" s="138" t="s">
        <v>285</v>
      </c>
      <c r="B71" s="152" t="s">
        <v>359</v>
      </c>
      <c r="C71" s="131" t="s">
        <v>287</v>
      </c>
      <c r="D71" s="131" t="s">
        <v>13</v>
      </c>
      <c r="E71" s="131" t="s">
        <v>14</v>
      </c>
      <c r="F71" s="155" t="s">
        <v>35</v>
      </c>
      <c r="G71" s="149">
        <v>2.6606100923345124E-4</v>
      </c>
      <c r="H71" s="150">
        <v>2.9067160848943071E-4</v>
      </c>
      <c r="I71" s="151">
        <v>2.3190300984348989E-4</v>
      </c>
      <c r="J71" s="155" t="s">
        <v>344</v>
      </c>
      <c r="K71" s="112"/>
    </row>
    <row r="72" spans="1:11" ht="16" x14ac:dyDescent="0.35">
      <c r="A72" s="127"/>
      <c r="B72" s="127" t="s">
        <v>360</v>
      </c>
      <c r="C72" s="128"/>
      <c r="D72" s="128"/>
      <c r="E72" s="128"/>
      <c r="F72" s="133"/>
      <c r="G72" s="133"/>
      <c r="H72" s="133"/>
      <c r="I72" s="130"/>
      <c r="J72" s="133"/>
      <c r="K72" s="112" t="s">
        <v>17</v>
      </c>
    </row>
    <row r="73" spans="1:11" ht="16" x14ac:dyDescent="0.35">
      <c r="A73" s="138" t="s">
        <v>285</v>
      </c>
      <c r="B73" s="13" t="s">
        <v>361</v>
      </c>
      <c r="C73" s="131" t="s">
        <v>287</v>
      </c>
      <c r="D73" s="131" t="s">
        <v>13</v>
      </c>
      <c r="E73" s="131" t="s">
        <v>14</v>
      </c>
      <c r="F73" s="155" t="s">
        <v>162</v>
      </c>
      <c r="G73" s="156">
        <v>35.714317999999999</v>
      </c>
      <c r="H73" s="157">
        <v>34</v>
      </c>
      <c r="I73" s="158">
        <v>38</v>
      </c>
      <c r="J73" s="45"/>
      <c r="K73" s="112"/>
    </row>
    <row r="74" spans="1:11" ht="16" x14ac:dyDescent="0.35">
      <c r="A74" s="138" t="s">
        <v>285</v>
      </c>
      <c r="B74" s="13" t="s">
        <v>362</v>
      </c>
      <c r="C74" s="131" t="s">
        <v>287</v>
      </c>
      <c r="D74" s="131" t="s">
        <v>13</v>
      </c>
      <c r="E74" s="131" t="s">
        <v>14</v>
      </c>
      <c r="F74" s="155" t="s">
        <v>162</v>
      </c>
      <c r="G74" s="156">
        <v>321.15347540455298</v>
      </c>
      <c r="H74" s="157">
        <v>316.51672606850997</v>
      </c>
      <c r="I74" s="158">
        <v>311.880656129481</v>
      </c>
      <c r="J74" s="45"/>
      <c r="K74" s="112"/>
    </row>
    <row r="75" spans="1:11" ht="16" x14ac:dyDescent="0.35">
      <c r="A75" s="138" t="s">
        <v>285</v>
      </c>
      <c r="B75" s="13" t="s">
        <v>363</v>
      </c>
      <c r="C75" s="131" t="s">
        <v>287</v>
      </c>
      <c r="D75" s="131" t="s">
        <v>13</v>
      </c>
      <c r="E75" s="131" t="s">
        <v>14</v>
      </c>
      <c r="F75" s="155" t="s">
        <v>364</v>
      </c>
      <c r="G75" s="156">
        <v>176.329902241345</v>
      </c>
      <c r="H75" s="157">
        <v>189.23369658479899</v>
      </c>
      <c r="I75" s="158">
        <v>189.25049911417898</v>
      </c>
      <c r="J75" s="45"/>
      <c r="K75" s="112"/>
    </row>
    <row r="76" spans="1:11" ht="26" x14ac:dyDescent="0.35">
      <c r="A76" s="138" t="s">
        <v>285</v>
      </c>
      <c r="B76" s="13" t="s">
        <v>365</v>
      </c>
      <c r="C76" s="131" t="s">
        <v>287</v>
      </c>
      <c r="D76" s="131" t="s">
        <v>13</v>
      </c>
      <c r="E76" s="131" t="s">
        <v>14</v>
      </c>
      <c r="F76" s="155" t="s">
        <v>162</v>
      </c>
      <c r="G76" s="156">
        <v>497.48337764589803</v>
      </c>
      <c r="H76" s="157">
        <v>505.75042265330893</v>
      </c>
      <c r="I76" s="158">
        <v>501.13115524365998</v>
      </c>
      <c r="J76" s="45"/>
      <c r="K76" s="112"/>
    </row>
    <row r="77" spans="1:11" ht="16" x14ac:dyDescent="0.35">
      <c r="A77" s="127"/>
      <c r="B77" s="127" t="s">
        <v>366</v>
      </c>
      <c r="C77" s="128"/>
      <c r="D77" s="128"/>
      <c r="E77" s="128"/>
      <c r="F77" s="133"/>
      <c r="G77" s="133"/>
      <c r="H77" s="133"/>
      <c r="I77" s="130"/>
      <c r="J77" s="133"/>
      <c r="K77" s="112"/>
    </row>
    <row r="78" spans="1:11" ht="16" x14ac:dyDescent="0.35">
      <c r="A78" s="138" t="s">
        <v>285</v>
      </c>
      <c r="B78" s="134" t="s">
        <v>367</v>
      </c>
      <c r="C78" s="131" t="s">
        <v>287</v>
      </c>
      <c r="D78" s="131" t="s">
        <v>13</v>
      </c>
      <c r="E78" s="131" t="s">
        <v>14</v>
      </c>
      <c r="F78" s="135" t="s">
        <v>368</v>
      </c>
      <c r="G78" s="159">
        <v>37</v>
      </c>
      <c r="H78" s="160">
        <v>39.016812876492899</v>
      </c>
      <c r="I78" s="161">
        <v>40.863900796825213</v>
      </c>
      <c r="J78" s="115"/>
      <c r="K78" s="112"/>
    </row>
  </sheetData>
  <mergeCells count="1">
    <mergeCell ref="J21:J36"/>
  </mergeCells>
  <hyperlinks>
    <hyperlink ref="K1" location="'Table of contents'!A1" display="'Table of contents'!A1" xr:uid="{D1CC15EF-5913-427B-B5FC-74D3C9037DB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1953F-CB1A-4A93-A3DA-12D249690421}">
  <sheetPr>
    <tabColor rgb="FF92D050"/>
  </sheetPr>
  <dimension ref="A1:T15"/>
  <sheetViews>
    <sheetView workbookViewId="0">
      <selection activeCell="J10" sqref="J10"/>
    </sheetView>
  </sheetViews>
  <sheetFormatPr baseColWidth="10" defaultRowHeight="14.5" x14ac:dyDescent="0.35"/>
  <cols>
    <col min="1" max="1" width="3.90625" bestFit="1" customWidth="1"/>
    <col min="2" max="2" width="35" customWidth="1"/>
    <col min="3" max="3" width="4.6328125" style="62" bestFit="1" customWidth="1"/>
    <col min="4" max="4" width="10.36328125" style="62" bestFit="1" customWidth="1"/>
    <col min="5" max="5" width="4.90625" style="62" bestFit="1" customWidth="1"/>
    <col min="6" max="6" width="5.81640625" bestFit="1" customWidth="1"/>
    <col min="7" max="7" width="8" bestFit="1" customWidth="1"/>
    <col min="8" max="8" width="10.453125" style="172" bestFit="1" customWidth="1"/>
    <col min="9" max="9" width="10.453125" bestFit="1" customWidth="1"/>
    <col min="10" max="10" width="43.08984375" style="62" customWidth="1"/>
    <col min="11" max="11" width="7.7265625" style="62" bestFit="1" customWidth="1"/>
    <col min="12" max="14" width="10.90625" style="62"/>
    <col min="19" max="20" width="10.90625" style="62"/>
  </cols>
  <sheetData>
    <row r="1" spans="1:11" ht="21" x14ac:dyDescent="0.35">
      <c r="A1" s="624" t="s">
        <v>369</v>
      </c>
      <c r="B1" s="624"/>
      <c r="C1" s="620"/>
      <c r="D1" s="620"/>
      <c r="E1" s="620"/>
      <c r="F1" s="620"/>
      <c r="G1" s="620"/>
      <c r="H1" s="620"/>
      <c r="I1" s="620"/>
      <c r="J1" s="646"/>
      <c r="K1" s="22" t="s">
        <v>1</v>
      </c>
    </row>
    <row r="2" spans="1:11" ht="19" x14ac:dyDescent="0.35">
      <c r="A2" s="103"/>
      <c r="B2" s="3" t="s">
        <v>2</v>
      </c>
      <c r="C2" s="5" t="s">
        <v>3</v>
      </c>
      <c r="D2" s="5" t="s">
        <v>4</v>
      </c>
      <c r="E2" s="4" t="s">
        <v>5</v>
      </c>
      <c r="F2" s="4" t="s">
        <v>6</v>
      </c>
      <c r="G2" s="4">
        <v>2023</v>
      </c>
      <c r="H2" s="4">
        <v>2024</v>
      </c>
      <c r="I2" s="3">
        <v>2025</v>
      </c>
      <c r="J2" s="4" t="s">
        <v>7</v>
      </c>
      <c r="K2" s="104"/>
    </row>
    <row r="3" spans="1:11" ht="16" x14ac:dyDescent="0.35">
      <c r="A3" s="6"/>
      <c r="B3" s="6" t="s">
        <v>370</v>
      </c>
      <c r="C3" s="123"/>
      <c r="D3" s="123"/>
      <c r="E3" s="50"/>
      <c r="F3" s="50"/>
      <c r="G3" s="106"/>
      <c r="H3" s="106"/>
      <c r="I3" s="107"/>
      <c r="J3" s="50"/>
      <c r="K3" s="50"/>
    </row>
    <row r="4" spans="1:11" ht="21" x14ac:dyDescent="0.35">
      <c r="A4" s="165" t="s">
        <v>371</v>
      </c>
      <c r="B4" s="35" t="s">
        <v>372</v>
      </c>
      <c r="C4" s="41" t="s">
        <v>92</v>
      </c>
      <c r="D4" s="41"/>
      <c r="E4" s="41" t="s">
        <v>102</v>
      </c>
      <c r="F4" s="83" t="s">
        <v>174</v>
      </c>
      <c r="G4" s="166">
        <v>494300</v>
      </c>
      <c r="H4" s="173">
        <v>539000</v>
      </c>
      <c r="I4" s="164">
        <v>547500</v>
      </c>
      <c r="J4" s="82" t="s">
        <v>942</v>
      </c>
      <c r="K4" s="112" t="s">
        <v>17</v>
      </c>
    </row>
    <row r="5" spans="1:11" ht="16" x14ac:dyDescent="0.35">
      <c r="A5" s="165" t="s">
        <v>371</v>
      </c>
      <c r="B5" s="35" t="s">
        <v>373</v>
      </c>
      <c r="C5" s="41" t="s">
        <v>92</v>
      </c>
      <c r="D5" s="41"/>
      <c r="E5" s="41" t="s">
        <v>102</v>
      </c>
      <c r="F5" s="83" t="s">
        <v>174</v>
      </c>
      <c r="G5" s="166">
        <v>374000</v>
      </c>
      <c r="H5" s="173">
        <v>371600</v>
      </c>
      <c r="I5" s="164">
        <v>376900</v>
      </c>
      <c r="J5" s="82" t="s">
        <v>943</v>
      </c>
      <c r="K5" s="112"/>
    </row>
    <row r="6" spans="1:11" ht="16" x14ac:dyDescent="0.35">
      <c r="A6" s="6"/>
      <c r="B6" s="6" t="s">
        <v>375</v>
      </c>
      <c r="C6" s="123"/>
      <c r="D6" s="123"/>
      <c r="E6" s="50"/>
      <c r="F6" s="50"/>
      <c r="G6" s="106"/>
      <c r="H6" s="106"/>
      <c r="I6" s="107"/>
      <c r="J6" s="50"/>
      <c r="K6" s="112"/>
    </row>
    <row r="7" spans="1:11" ht="16" x14ac:dyDescent="0.35">
      <c r="A7" s="165" t="s">
        <v>371</v>
      </c>
      <c r="B7" s="35" t="s">
        <v>376</v>
      </c>
      <c r="C7" s="41" t="s">
        <v>92</v>
      </c>
      <c r="D7" s="41"/>
      <c r="E7" s="41" t="s">
        <v>102</v>
      </c>
      <c r="F7" s="83" t="s">
        <v>35</v>
      </c>
      <c r="G7" s="167">
        <v>6.1800000000000001E-2</v>
      </c>
      <c r="H7" s="174">
        <v>6.4000000000000001E-2</v>
      </c>
      <c r="I7" s="168">
        <f>I8/I5</f>
        <v>6.341204563544707E-2</v>
      </c>
      <c r="J7" s="122"/>
      <c r="K7" s="112"/>
    </row>
    <row r="8" spans="1:11" ht="16" x14ac:dyDescent="0.35">
      <c r="A8" s="165" t="s">
        <v>371</v>
      </c>
      <c r="B8" s="35" t="s">
        <v>377</v>
      </c>
      <c r="C8" s="41" t="s">
        <v>92</v>
      </c>
      <c r="D8" s="41"/>
      <c r="E8" s="41" t="s">
        <v>102</v>
      </c>
      <c r="F8" s="83" t="s">
        <v>174</v>
      </c>
      <c r="G8" s="166">
        <v>23100</v>
      </c>
      <c r="H8" s="173">
        <v>23800</v>
      </c>
      <c r="I8" s="164">
        <v>23900</v>
      </c>
      <c r="J8" s="82" t="s">
        <v>943</v>
      </c>
      <c r="K8" s="112" t="s">
        <v>17</v>
      </c>
    </row>
    <row r="9" spans="1:11" ht="16" x14ac:dyDescent="0.35">
      <c r="A9" s="6"/>
      <c r="B9" s="6" t="s">
        <v>378</v>
      </c>
      <c r="C9" s="123"/>
      <c r="D9" s="123"/>
      <c r="E9" s="50"/>
      <c r="F9" s="50"/>
      <c r="G9" s="106"/>
      <c r="H9" s="106"/>
      <c r="I9" s="107"/>
      <c r="J9" s="50"/>
      <c r="K9" s="112"/>
    </row>
    <row r="10" spans="1:11" ht="31.5" x14ac:dyDescent="0.35">
      <c r="A10" s="165" t="s">
        <v>371</v>
      </c>
      <c r="B10" s="35" t="s">
        <v>379</v>
      </c>
      <c r="C10" s="41" t="s">
        <v>92</v>
      </c>
      <c r="D10" s="41"/>
      <c r="E10" s="41" t="s">
        <v>102</v>
      </c>
      <c r="F10" s="83" t="s">
        <v>380</v>
      </c>
      <c r="G10" s="166">
        <v>105800</v>
      </c>
      <c r="H10" s="173">
        <v>106548</v>
      </c>
      <c r="I10" s="164">
        <v>106440</v>
      </c>
      <c r="J10" s="562" t="s">
        <v>940</v>
      </c>
      <c r="K10" s="112" t="s">
        <v>17</v>
      </c>
    </row>
    <row r="11" spans="1:11" ht="16" x14ac:dyDescent="0.35">
      <c r="A11" s="165" t="s">
        <v>371</v>
      </c>
      <c r="B11" s="35" t="s">
        <v>381</v>
      </c>
      <c r="C11" s="41" t="s">
        <v>92</v>
      </c>
      <c r="D11" s="41"/>
      <c r="E11" s="41" t="s">
        <v>102</v>
      </c>
      <c r="F11" s="83" t="s">
        <v>380</v>
      </c>
      <c r="G11" s="166">
        <v>1400000</v>
      </c>
      <c r="H11" s="173">
        <v>1400000</v>
      </c>
      <c r="I11" s="164">
        <v>1400000</v>
      </c>
      <c r="J11" s="122"/>
      <c r="K11" s="112"/>
    </row>
    <row r="12" spans="1:11" ht="26" x14ac:dyDescent="0.35">
      <c r="A12" s="165" t="s">
        <v>371</v>
      </c>
      <c r="B12" s="35" t="s">
        <v>382</v>
      </c>
      <c r="C12" s="41" t="s">
        <v>92</v>
      </c>
      <c r="D12" s="41"/>
      <c r="E12" s="41" t="s">
        <v>102</v>
      </c>
      <c r="F12" s="83" t="s">
        <v>108</v>
      </c>
      <c r="G12" s="166">
        <v>38500000</v>
      </c>
      <c r="H12" s="173">
        <v>38800000</v>
      </c>
      <c r="I12" s="164">
        <v>39600000</v>
      </c>
      <c r="J12" s="122"/>
      <c r="K12" s="112"/>
    </row>
    <row r="13" spans="1:11" ht="16" x14ac:dyDescent="0.35">
      <c r="A13" s="6"/>
      <c r="B13" s="6" t="s">
        <v>383</v>
      </c>
      <c r="C13" s="123"/>
      <c r="D13" s="123"/>
      <c r="E13" s="50"/>
      <c r="F13" s="50"/>
      <c r="G13" s="106"/>
      <c r="H13" s="106"/>
      <c r="I13" s="107"/>
      <c r="J13" s="50"/>
      <c r="K13" s="112"/>
    </row>
    <row r="14" spans="1:11" ht="26" x14ac:dyDescent="0.35">
      <c r="A14" s="165" t="s">
        <v>371</v>
      </c>
      <c r="B14" s="35" t="s">
        <v>384</v>
      </c>
      <c r="C14" s="41" t="s">
        <v>92</v>
      </c>
      <c r="D14" s="41" t="s">
        <v>13</v>
      </c>
      <c r="E14" s="41" t="s">
        <v>102</v>
      </c>
      <c r="F14" s="83" t="s">
        <v>385</v>
      </c>
      <c r="G14" s="169">
        <v>73.2</v>
      </c>
      <c r="H14" s="175">
        <v>71.599999999999994</v>
      </c>
      <c r="I14" s="170">
        <v>61.9</v>
      </c>
      <c r="J14" s="79" t="s">
        <v>386</v>
      </c>
      <c r="K14" s="112"/>
    </row>
    <row r="15" spans="1:11" ht="16" x14ac:dyDescent="0.35">
      <c r="A15" s="165" t="s">
        <v>371</v>
      </c>
      <c r="B15" s="35" t="s">
        <v>387</v>
      </c>
      <c r="C15" s="41" t="s">
        <v>92</v>
      </c>
      <c r="D15" s="41"/>
      <c r="E15" s="41" t="s">
        <v>102</v>
      </c>
      <c r="F15" s="83" t="s">
        <v>385</v>
      </c>
      <c r="G15" s="166">
        <v>3.5</v>
      </c>
      <c r="H15" s="173">
        <v>2.3199999999999998</v>
      </c>
      <c r="I15" s="164">
        <v>3.12</v>
      </c>
      <c r="J15" s="82"/>
      <c r="K15" s="112"/>
    </row>
  </sheetData>
  <mergeCells count="2">
    <mergeCell ref="A1:B1"/>
    <mergeCell ref="C1:J1"/>
  </mergeCells>
  <hyperlinks>
    <hyperlink ref="K1" location="'Table of contents'!A1" display="'Table of contents'!A1" xr:uid="{3F5EEC7A-47A6-4877-983B-820B362569F2}"/>
    <hyperlink ref="J10" r:id="rId1" location="Chiffrescles" display="https://www.rte-france.com/decouvrir-rte/finances/chiffres-cles-publications-economiques-financieres#Chiffrescles" xr:uid="{2AB2481E-11DA-464A-B75E-52BC1AEC0A2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FE05-918C-450C-826A-44CF4529C2A1}">
  <sheetPr>
    <tabColor rgb="FF92D050"/>
  </sheetPr>
  <dimension ref="A1:L21"/>
  <sheetViews>
    <sheetView zoomScale="66" workbookViewId="0">
      <selection activeCell="B21" sqref="B21:K21"/>
    </sheetView>
  </sheetViews>
  <sheetFormatPr baseColWidth="10" defaultRowHeight="14.5" x14ac:dyDescent="0.35"/>
  <cols>
    <col min="2" max="2" width="31.81640625" customWidth="1"/>
    <col min="7" max="7" width="10.90625" style="172"/>
    <col min="9" max="9" width="10.90625" style="172"/>
    <col min="11" max="11" width="70.54296875" customWidth="1"/>
  </cols>
  <sheetData>
    <row r="1" spans="1:12" ht="22" x14ac:dyDescent="0.35">
      <c r="A1" s="647" t="s">
        <v>388</v>
      </c>
      <c r="B1" s="647"/>
      <c r="C1" s="620"/>
      <c r="D1" s="620"/>
      <c r="E1" s="620"/>
      <c r="F1" s="620"/>
      <c r="G1" s="620"/>
      <c r="H1" s="620"/>
      <c r="I1" s="620"/>
      <c r="J1" s="620"/>
      <c r="K1" s="648"/>
      <c r="L1" s="1" t="s">
        <v>1</v>
      </c>
    </row>
    <row r="2" spans="1:12" ht="37" x14ac:dyDescent="0.35">
      <c r="A2" s="103"/>
      <c r="B2" s="3" t="s">
        <v>2</v>
      </c>
      <c r="C2" s="5" t="s">
        <v>4</v>
      </c>
      <c r="D2" s="4" t="s">
        <v>5</v>
      </c>
      <c r="E2" s="4" t="s">
        <v>6</v>
      </c>
      <c r="F2" s="4">
        <v>2023</v>
      </c>
      <c r="G2" s="4">
        <v>2024</v>
      </c>
      <c r="H2" s="3">
        <v>2025</v>
      </c>
      <c r="I2" s="4" t="s">
        <v>389</v>
      </c>
      <c r="J2" s="3" t="s">
        <v>390</v>
      </c>
      <c r="K2" s="4" t="s">
        <v>7</v>
      </c>
      <c r="L2" s="176"/>
    </row>
    <row r="3" spans="1:12" ht="21" x14ac:dyDescent="0.35">
      <c r="A3" s="178" t="s">
        <v>391</v>
      </c>
      <c r="B3" s="6" t="s">
        <v>392</v>
      </c>
      <c r="C3" s="6"/>
      <c r="D3" s="6"/>
      <c r="E3" s="6"/>
      <c r="F3" s="6"/>
      <c r="G3" s="50" t="s">
        <v>393</v>
      </c>
      <c r="H3" s="120"/>
      <c r="I3" s="50" t="s">
        <v>394</v>
      </c>
      <c r="J3" s="120"/>
      <c r="K3" s="120"/>
      <c r="L3" s="180"/>
    </row>
    <row r="4" spans="1:12" ht="32.5" customHeight="1" x14ac:dyDescent="0.35">
      <c r="A4" s="178" t="s">
        <v>391</v>
      </c>
      <c r="B4" s="35" t="s">
        <v>395</v>
      </c>
      <c r="C4" s="286" t="s">
        <v>13</v>
      </c>
      <c r="D4" s="286" t="s">
        <v>119</v>
      </c>
      <c r="E4" s="287" t="s">
        <v>396</v>
      </c>
      <c r="F4" s="221">
        <v>5.7</v>
      </c>
      <c r="G4" s="298">
        <v>5.4</v>
      </c>
      <c r="H4" s="223">
        <f>5.9</f>
        <v>5.9</v>
      </c>
      <c r="I4" s="298">
        <v>18</v>
      </c>
      <c r="J4" s="223">
        <v>22</v>
      </c>
      <c r="K4" s="19" t="s">
        <v>409</v>
      </c>
      <c r="L4" s="180"/>
    </row>
    <row r="5" spans="1:12" ht="21" customHeight="1" x14ac:dyDescent="0.35">
      <c r="A5" s="178" t="s">
        <v>391</v>
      </c>
      <c r="B5" s="35" t="s">
        <v>397</v>
      </c>
      <c r="C5" s="286" t="s">
        <v>13</v>
      </c>
      <c r="D5" s="286" t="s">
        <v>119</v>
      </c>
      <c r="E5" s="287" t="s">
        <v>396</v>
      </c>
      <c r="F5" s="221">
        <v>4.5</v>
      </c>
      <c r="G5" s="298">
        <v>6.3</v>
      </c>
      <c r="H5" s="223">
        <v>7.1</v>
      </c>
      <c r="I5" s="298">
        <v>25</v>
      </c>
      <c r="J5" s="223">
        <v>27</v>
      </c>
      <c r="K5" s="652" t="s">
        <v>410</v>
      </c>
      <c r="L5" s="180"/>
    </row>
    <row r="6" spans="1:12" ht="21" customHeight="1" x14ac:dyDescent="0.35">
      <c r="A6" s="178" t="s">
        <v>391</v>
      </c>
      <c r="B6" s="35" t="s">
        <v>398</v>
      </c>
      <c r="C6" s="286" t="s">
        <v>13</v>
      </c>
      <c r="D6" s="286" t="s">
        <v>119</v>
      </c>
      <c r="E6" s="287" t="s">
        <v>396</v>
      </c>
      <c r="F6" s="221">
        <v>4.9000000000000004</v>
      </c>
      <c r="G6" s="298">
        <v>2.7</v>
      </c>
      <c r="H6" s="223">
        <v>2.8</v>
      </c>
      <c r="I6" s="298">
        <v>10</v>
      </c>
      <c r="J6" s="223">
        <v>9</v>
      </c>
      <c r="K6" s="653"/>
      <c r="L6" s="180"/>
    </row>
    <row r="7" spans="1:12" ht="21" customHeight="1" x14ac:dyDescent="0.35">
      <c r="A7" s="178" t="s">
        <v>391</v>
      </c>
      <c r="B7" s="35" t="s">
        <v>399</v>
      </c>
      <c r="C7" s="286" t="s">
        <v>13</v>
      </c>
      <c r="D7" s="286" t="s">
        <v>119</v>
      </c>
      <c r="E7" s="287" t="s">
        <v>396</v>
      </c>
      <c r="F7" s="221">
        <v>2.5</v>
      </c>
      <c r="G7" s="298">
        <v>5.4</v>
      </c>
      <c r="H7" s="223">
        <v>6</v>
      </c>
      <c r="I7" s="298">
        <v>18</v>
      </c>
      <c r="J7" s="223">
        <v>20</v>
      </c>
      <c r="K7" s="653"/>
      <c r="L7" s="180"/>
    </row>
    <row r="8" spans="1:12" ht="26" x14ac:dyDescent="0.35">
      <c r="A8" s="178" t="s">
        <v>391</v>
      </c>
      <c r="B8" s="35" t="s">
        <v>400</v>
      </c>
      <c r="C8" s="286" t="s">
        <v>13</v>
      </c>
      <c r="D8" s="286" t="s">
        <v>119</v>
      </c>
      <c r="E8" s="287" t="s">
        <v>396</v>
      </c>
      <c r="F8" s="221">
        <v>0.6</v>
      </c>
      <c r="G8" s="298">
        <f>0.6+1.3</f>
        <v>1.9</v>
      </c>
      <c r="H8" s="223">
        <f>0.6+0.8</f>
        <v>1.4</v>
      </c>
      <c r="I8" s="298">
        <v>2</v>
      </c>
      <c r="J8" s="223">
        <v>2</v>
      </c>
      <c r="K8" s="653"/>
      <c r="L8" s="180"/>
    </row>
    <row r="9" spans="1:12" ht="32.5" customHeight="1" x14ac:dyDescent="0.35">
      <c r="A9" s="178" t="s">
        <v>391</v>
      </c>
      <c r="B9" s="35" t="s">
        <v>401</v>
      </c>
      <c r="C9" s="286" t="s">
        <v>13</v>
      </c>
      <c r="D9" s="286" t="s">
        <v>119</v>
      </c>
      <c r="E9" s="287" t="s">
        <v>396</v>
      </c>
      <c r="F9" s="221">
        <v>0.9</v>
      </c>
      <c r="G9" s="298">
        <v>0.5</v>
      </c>
      <c r="H9" s="223">
        <v>0.31900000000000001</v>
      </c>
      <c r="I9" s="298">
        <v>2</v>
      </c>
      <c r="J9" s="223">
        <v>1</v>
      </c>
      <c r="K9" s="653"/>
      <c r="L9" s="180"/>
    </row>
    <row r="10" spans="1:12" ht="22" customHeight="1" x14ac:dyDescent="0.35">
      <c r="A10" s="178" t="s">
        <v>391</v>
      </c>
      <c r="B10" s="35" t="s">
        <v>402</v>
      </c>
      <c r="C10" s="286" t="s">
        <v>13</v>
      </c>
      <c r="D10" s="286" t="s">
        <v>119</v>
      </c>
      <c r="E10" s="287" t="s">
        <v>396</v>
      </c>
      <c r="F10" s="221"/>
      <c r="G10" s="298">
        <f>0.6-0.5</f>
        <v>9.9999999999999978E-2</v>
      </c>
      <c r="H10" s="223">
        <f>0.9-0.319</f>
        <v>0.58099999999999996</v>
      </c>
      <c r="I10" s="298">
        <v>2</v>
      </c>
      <c r="J10" s="223">
        <v>3</v>
      </c>
      <c r="K10" s="654"/>
      <c r="L10" s="180"/>
    </row>
    <row r="11" spans="1:12" ht="16" x14ac:dyDescent="0.35">
      <c r="A11" s="288" t="s">
        <v>391</v>
      </c>
      <c r="B11" s="284" t="s">
        <v>403</v>
      </c>
      <c r="C11" s="289" t="s">
        <v>13</v>
      </c>
      <c r="D11" s="289" t="s">
        <v>119</v>
      </c>
      <c r="E11" s="290" t="s">
        <v>396</v>
      </c>
      <c r="F11" s="291">
        <v>19.100000000000001</v>
      </c>
      <c r="G11" s="296">
        <v>22.400000000000002</v>
      </c>
      <c r="H11" s="296">
        <v>24.026</v>
      </c>
      <c r="I11" s="296">
        <v>77</v>
      </c>
      <c r="J11" s="292">
        <f>SUM(J4:J10)</f>
        <v>84</v>
      </c>
      <c r="K11" s="296"/>
      <c r="L11" s="180"/>
    </row>
    <row r="12" spans="1:12" ht="21" x14ac:dyDescent="0.35">
      <c r="A12" s="178" t="s">
        <v>391</v>
      </c>
      <c r="B12" s="6" t="s">
        <v>404</v>
      </c>
      <c r="C12" s="6"/>
      <c r="D12" s="6"/>
      <c r="E12" s="6"/>
      <c r="F12" s="6"/>
      <c r="G12" s="50" t="s">
        <v>393</v>
      </c>
      <c r="H12" s="120"/>
      <c r="I12" s="50" t="s">
        <v>394</v>
      </c>
      <c r="J12" s="120"/>
      <c r="K12" s="120"/>
      <c r="L12" s="180"/>
    </row>
    <row r="13" spans="1:12" ht="16" x14ac:dyDescent="0.35">
      <c r="A13" s="178" t="s">
        <v>391</v>
      </c>
      <c r="B13" s="35" t="s">
        <v>395</v>
      </c>
      <c r="C13" s="286" t="s">
        <v>13</v>
      </c>
      <c r="D13" s="286" t="s">
        <v>119</v>
      </c>
      <c r="E13" s="287" t="s">
        <v>35</v>
      </c>
      <c r="F13" s="293">
        <v>0.29842931937172773</v>
      </c>
      <c r="G13" s="299">
        <v>0.30044843049327347</v>
      </c>
      <c r="H13" s="277">
        <f>H4/H$11</f>
        <v>0.24556730208940317</v>
      </c>
      <c r="I13" s="299">
        <v>0.23376623376623376</v>
      </c>
      <c r="J13" s="277">
        <f>J4/J$11</f>
        <v>0.26190476190476192</v>
      </c>
      <c r="K13" s="19" t="s">
        <v>405</v>
      </c>
      <c r="L13" s="180"/>
    </row>
    <row r="14" spans="1:12" ht="16" x14ac:dyDescent="0.35">
      <c r="A14" s="178" t="s">
        <v>391</v>
      </c>
      <c r="B14" s="35" t="s">
        <v>397</v>
      </c>
      <c r="C14" s="286" t="s">
        <v>13</v>
      </c>
      <c r="D14" s="286" t="s">
        <v>119</v>
      </c>
      <c r="E14" s="287" t="s">
        <v>35</v>
      </c>
      <c r="F14" s="293">
        <v>0.23560209424083767</v>
      </c>
      <c r="G14" s="299">
        <v>0.28251121076233177</v>
      </c>
      <c r="H14" s="277">
        <f t="shared" ref="H14:H20" si="0">H5/H$11</f>
        <v>0.29551319403979021</v>
      </c>
      <c r="I14" s="299">
        <v>0.32467532467532467</v>
      </c>
      <c r="J14" s="277">
        <f t="shared" ref="J14:J20" si="1">J5/J$11</f>
        <v>0.32142857142857145</v>
      </c>
      <c r="K14" s="285"/>
      <c r="L14" s="180"/>
    </row>
    <row r="15" spans="1:12" ht="16" x14ac:dyDescent="0.35">
      <c r="A15" s="178" t="s">
        <v>391</v>
      </c>
      <c r="B15" s="35" t="s">
        <v>398</v>
      </c>
      <c r="C15" s="286" t="s">
        <v>13</v>
      </c>
      <c r="D15" s="286" t="s">
        <v>119</v>
      </c>
      <c r="E15" s="287" t="s">
        <v>35</v>
      </c>
      <c r="F15" s="293">
        <v>0.25654450261780104</v>
      </c>
      <c r="G15" s="299">
        <v>0.12107623318385649</v>
      </c>
      <c r="H15" s="277">
        <f t="shared" si="0"/>
        <v>0.11654041455090318</v>
      </c>
      <c r="I15" s="299">
        <v>0.12987012987012986</v>
      </c>
      <c r="J15" s="277">
        <f t="shared" si="1"/>
        <v>0.10714285714285714</v>
      </c>
      <c r="K15" s="285"/>
      <c r="L15" s="180"/>
    </row>
    <row r="16" spans="1:12" ht="16" x14ac:dyDescent="0.35">
      <c r="A16" s="178" t="s">
        <v>391</v>
      </c>
      <c r="B16" s="35" t="s">
        <v>399</v>
      </c>
      <c r="C16" s="286" t="s">
        <v>13</v>
      </c>
      <c r="D16" s="286" t="s">
        <v>119</v>
      </c>
      <c r="E16" s="287" t="s">
        <v>35</v>
      </c>
      <c r="F16" s="293">
        <v>0.13089005235602094</v>
      </c>
      <c r="G16" s="299">
        <v>0.24215246636771298</v>
      </c>
      <c r="H16" s="277">
        <f t="shared" si="0"/>
        <v>0.24972945975193542</v>
      </c>
      <c r="I16" s="299">
        <v>0.23376623376623376</v>
      </c>
      <c r="J16" s="277">
        <f t="shared" si="1"/>
        <v>0.23809523809523808</v>
      </c>
      <c r="K16" s="285"/>
      <c r="L16" s="180"/>
    </row>
    <row r="17" spans="1:12" ht="26" x14ac:dyDescent="0.35">
      <c r="A17" s="178" t="s">
        <v>391</v>
      </c>
      <c r="B17" s="35" t="s">
        <v>406</v>
      </c>
      <c r="C17" s="286" t="s">
        <v>13</v>
      </c>
      <c r="D17" s="286" t="s">
        <v>119</v>
      </c>
      <c r="E17" s="287" t="s">
        <v>35</v>
      </c>
      <c r="F17" s="293">
        <v>3.1413612565445025E-2</v>
      </c>
      <c r="G17" s="299">
        <v>2.690582959641255E-2</v>
      </c>
      <c r="H17" s="277">
        <f t="shared" si="0"/>
        <v>5.827020727545159E-2</v>
      </c>
      <c r="I17" s="299">
        <v>2.5974025974025976E-2</v>
      </c>
      <c r="J17" s="277">
        <f t="shared" si="1"/>
        <v>2.3809523809523808E-2</v>
      </c>
      <c r="K17" s="285"/>
      <c r="L17" s="180"/>
    </row>
    <row r="18" spans="1:12" ht="16" x14ac:dyDescent="0.35">
      <c r="A18" s="178" t="s">
        <v>391</v>
      </c>
      <c r="B18" s="35" t="s">
        <v>407</v>
      </c>
      <c r="C18" s="286" t="s">
        <v>13</v>
      </c>
      <c r="D18" s="286" t="s">
        <v>119</v>
      </c>
      <c r="E18" s="287" t="s">
        <v>35</v>
      </c>
      <c r="F18" s="293">
        <v>4.7120418848167533E-2</v>
      </c>
      <c r="G18" s="299">
        <v>0</v>
      </c>
      <c r="H18" s="277">
        <f t="shared" si="0"/>
        <v>1.32772829434779E-2</v>
      </c>
      <c r="I18" s="299">
        <v>2.5974025974025976E-2</v>
      </c>
      <c r="J18" s="277">
        <f t="shared" si="1"/>
        <v>1.1904761904761904E-2</v>
      </c>
      <c r="K18" s="73" t="s">
        <v>408</v>
      </c>
      <c r="L18" s="180"/>
    </row>
    <row r="19" spans="1:12" ht="16" x14ac:dyDescent="0.35">
      <c r="A19" s="178" t="s">
        <v>391</v>
      </c>
      <c r="B19" s="35" t="s">
        <v>402</v>
      </c>
      <c r="C19" s="286" t="s">
        <v>13</v>
      </c>
      <c r="D19" s="286" t="s">
        <v>119</v>
      </c>
      <c r="E19" s="287" t="s">
        <v>35</v>
      </c>
      <c r="F19" s="293">
        <v>0</v>
      </c>
      <c r="G19" s="299">
        <v>2.690582959641255E-2</v>
      </c>
      <c r="H19" s="277">
        <f t="shared" si="0"/>
        <v>2.4182136019312409E-2</v>
      </c>
      <c r="I19" s="299">
        <v>2.5974025974025976E-2</v>
      </c>
      <c r="J19" s="277">
        <f t="shared" si="1"/>
        <v>3.5714285714285712E-2</v>
      </c>
      <c r="K19" s="285"/>
      <c r="L19" s="180"/>
    </row>
    <row r="20" spans="1:12" ht="16" x14ac:dyDescent="0.35">
      <c r="A20" s="288" t="s">
        <v>391</v>
      </c>
      <c r="B20" s="284" t="s">
        <v>403</v>
      </c>
      <c r="C20" s="289" t="s">
        <v>13</v>
      </c>
      <c r="D20" s="289" t="s">
        <v>119</v>
      </c>
      <c r="E20" s="290" t="s">
        <v>35</v>
      </c>
      <c r="F20" s="294">
        <v>1</v>
      </c>
      <c r="G20" s="297">
        <v>1</v>
      </c>
      <c r="H20" s="295">
        <f t="shared" si="0"/>
        <v>1</v>
      </c>
      <c r="I20" s="297">
        <v>0.99999999999999989</v>
      </c>
      <c r="J20" s="295">
        <f t="shared" si="1"/>
        <v>1</v>
      </c>
      <c r="K20" s="285"/>
      <c r="L20" s="180"/>
    </row>
    <row r="21" spans="1:12" ht="43" customHeight="1" x14ac:dyDescent="0.35">
      <c r="A21" s="178"/>
      <c r="B21" s="649" t="s">
        <v>941</v>
      </c>
      <c r="C21" s="650"/>
      <c r="D21" s="650"/>
      <c r="E21" s="650"/>
      <c r="F21" s="650"/>
      <c r="G21" s="650"/>
      <c r="H21" s="650"/>
      <c r="I21" s="650"/>
      <c r="J21" s="650"/>
      <c r="K21" s="651"/>
      <c r="L21" s="227"/>
    </row>
  </sheetData>
  <mergeCells count="4">
    <mergeCell ref="A1:B1"/>
    <mergeCell ref="C1:K1"/>
    <mergeCell ref="B21:K21"/>
    <mergeCell ref="K5:K10"/>
  </mergeCells>
  <hyperlinks>
    <hyperlink ref="L1" location="'Table of contents'!A1" display="'Table of contents'!A1" xr:uid="{D40D17AF-46D2-4744-AE5B-9C0ABADB506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C564-DE96-471A-8BEA-8D09C57B644F}">
  <sheetPr>
    <tabColor theme="4"/>
  </sheetPr>
  <dimension ref="A1:K110"/>
  <sheetViews>
    <sheetView zoomScale="93" workbookViewId="0">
      <selection activeCell="H99" sqref="H99"/>
    </sheetView>
  </sheetViews>
  <sheetFormatPr baseColWidth="10" defaultRowHeight="14.5" x14ac:dyDescent="0.35"/>
  <cols>
    <col min="2" max="2" width="44.7265625" customWidth="1"/>
    <col min="8" max="8" width="10.90625" style="172"/>
    <col min="10" max="10" width="43.81640625" customWidth="1"/>
  </cols>
  <sheetData>
    <row r="1" spans="1:11" ht="22" x14ac:dyDescent="0.35">
      <c r="A1" s="655" t="s">
        <v>411</v>
      </c>
      <c r="B1" s="655"/>
      <c r="C1" s="300" t="s">
        <v>412</v>
      </c>
      <c r="D1" s="300"/>
      <c r="E1" s="300"/>
      <c r="F1" s="300"/>
      <c r="G1" s="301"/>
      <c r="H1" s="302"/>
      <c r="I1" s="301"/>
      <c r="J1" s="303"/>
      <c r="K1" s="1" t="s">
        <v>1</v>
      </c>
    </row>
    <row r="2" spans="1:11" ht="21" x14ac:dyDescent="0.35">
      <c r="A2" s="304"/>
      <c r="B2" s="305" t="s">
        <v>2</v>
      </c>
      <c r="C2" s="306" t="s">
        <v>3</v>
      </c>
      <c r="D2" s="306" t="s">
        <v>4</v>
      </c>
      <c r="E2" s="306" t="s">
        <v>5</v>
      </c>
      <c r="F2" s="306" t="s">
        <v>6</v>
      </c>
      <c r="G2" s="306">
        <v>2023</v>
      </c>
      <c r="H2" s="306">
        <v>2024</v>
      </c>
      <c r="I2" s="305">
        <v>2025</v>
      </c>
      <c r="J2" s="306" t="s">
        <v>7</v>
      </c>
      <c r="K2" s="305"/>
    </row>
    <row r="3" spans="1:11" x14ac:dyDescent="0.35">
      <c r="A3" s="98"/>
      <c r="B3" s="307" t="s">
        <v>119</v>
      </c>
      <c r="C3" s="308"/>
      <c r="D3" s="308"/>
      <c r="E3" s="308"/>
      <c r="F3" s="308"/>
      <c r="G3" s="308"/>
      <c r="H3" s="337"/>
      <c r="I3" s="308"/>
      <c r="J3" s="308"/>
      <c r="K3" s="309"/>
    </row>
    <row r="4" spans="1:11" ht="16" x14ac:dyDescent="0.35">
      <c r="A4" s="98" t="s">
        <v>413</v>
      </c>
      <c r="B4" s="310" t="s">
        <v>414</v>
      </c>
      <c r="C4" s="14" t="s">
        <v>415</v>
      </c>
      <c r="D4" s="14" t="s">
        <v>13</v>
      </c>
      <c r="E4" s="14" t="s">
        <v>416</v>
      </c>
      <c r="F4" s="14" t="s">
        <v>108</v>
      </c>
      <c r="G4" s="311">
        <v>179550</v>
      </c>
      <c r="H4" s="338">
        <v>191444</v>
      </c>
      <c r="I4" s="312">
        <v>197363</v>
      </c>
      <c r="J4" s="313"/>
      <c r="K4" s="17"/>
    </row>
    <row r="5" spans="1:11" ht="16" x14ac:dyDescent="0.35">
      <c r="A5" s="98" t="s">
        <v>413</v>
      </c>
      <c r="B5" s="310" t="s">
        <v>417</v>
      </c>
      <c r="C5" s="14" t="s">
        <v>415</v>
      </c>
      <c r="D5" s="14"/>
      <c r="E5" s="14" t="s">
        <v>416</v>
      </c>
      <c r="F5" s="14" t="s">
        <v>108</v>
      </c>
      <c r="G5" s="311">
        <v>171863</v>
      </c>
      <c r="H5" s="338">
        <v>181824</v>
      </c>
      <c r="I5" s="312">
        <v>188678</v>
      </c>
      <c r="J5" s="313"/>
      <c r="K5" s="17"/>
    </row>
    <row r="6" spans="1:11" ht="16" x14ac:dyDescent="0.35">
      <c r="A6" s="98" t="s">
        <v>413</v>
      </c>
      <c r="B6" s="310" t="s">
        <v>418</v>
      </c>
      <c r="C6" s="14" t="s">
        <v>415</v>
      </c>
      <c r="D6" s="14"/>
      <c r="E6" s="14" t="s">
        <v>416</v>
      </c>
      <c r="F6" s="14" t="s">
        <v>108</v>
      </c>
      <c r="G6" s="311">
        <v>62194</v>
      </c>
      <c r="H6" s="338">
        <v>68697</v>
      </c>
      <c r="I6" s="312">
        <v>72300</v>
      </c>
      <c r="J6" s="313"/>
      <c r="K6" s="17"/>
    </row>
    <row r="7" spans="1:11" ht="16" x14ac:dyDescent="0.35">
      <c r="A7" s="98" t="s">
        <v>413</v>
      </c>
      <c r="B7" s="310" t="s">
        <v>419</v>
      </c>
      <c r="C7" s="14" t="s">
        <v>415</v>
      </c>
      <c r="D7" s="14"/>
      <c r="E7" s="14" t="s">
        <v>416</v>
      </c>
      <c r="F7" s="14" t="s">
        <v>108</v>
      </c>
      <c r="G7" s="311">
        <v>117356</v>
      </c>
      <c r="H7" s="338">
        <v>122747</v>
      </c>
      <c r="I7" s="312">
        <v>125063</v>
      </c>
      <c r="J7" s="313"/>
      <c r="K7" s="17"/>
    </row>
    <row r="8" spans="1:11" ht="16" x14ac:dyDescent="0.35">
      <c r="A8" s="98" t="s">
        <v>413</v>
      </c>
      <c r="B8" s="310" t="s">
        <v>420</v>
      </c>
      <c r="C8" s="14" t="s">
        <v>415</v>
      </c>
      <c r="D8" s="14" t="s">
        <v>13</v>
      </c>
      <c r="E8" s="14" t="s">
        <v>416</v>
      </c>
      <c r="F8" s="14" t="s">
        <v>108</v>
      </c>
      <c r="G8" s="311">
        <v>47286</v>
      </c>
      <c r="H8" s="338">
        <v>50625</v>
      </c>
      <c r="I8" s="312">
        <v>52358</v>
      </c>
      <c r="J8" s="313"/>
      <c r="K8" s="17"/>
    </row>
    <row r="9" spans="1:11" ht="16" x14ac:dyDescent="0.35">
      <c r="A9" s="98" t="s">
        <v>413</v>
      </c>
      <c r="B9" s="314" t="s">
        <v>421</v>
      </c>
      <c r="C9" s="14" t="s">
        <v>415</v>
      </c>
      <c r="D9" s="14" t="s">
        <v>13</v>
      </c>
      <c r="E9" s="14" t="s">
        <v>416</v>
      </c>
      <c r="F9" s="14" t="s">
        <v>35</v>
      </c>
      <c r="G9" s="315">
        <v>26.3</v>
      </c>
      <c r="H9" s="339">
        <v>26.443764233927414</v>
      </c>
      <c r="I9" s="312">
        <v>26.52878199054534</v>
      </c>
      <c r="J9" s="313"/>
      <c r="K9" s="17"/>
    </row>
    <row r="10" spans="1:11" ht="16" x14ac:dyDescent="0.35">
      <c r="A10" s="98" t="s">
        <v>413</v>
      </c>
      <c r="B10" s="310" t="s">
        <v>422</v>
      </c>
      <c r="C10" s="14" t="s">
        <v>415</v>
      </c>
      <c r="D10" s="14" t="s">
        <v>13</v>
      </c>
      <c r="E10" s="14" t="s">
        <v>416</v>
      </c>
      <c r="F10" s="14" t="s">
        <v>108</v>
      </c>
      <c r="G10" s="311">
        <v>132264</v>
      </c>
      <c r="H10" s="338">
        <v>140663</v>
      </c>
      <c r="I10" s="312">
        <v>144867</v>
      </c>
      <c r="J10" s="313"/>
      <c r="K10" s="17"/>
    </row>
    <row r="11" spans="1:11" ht="16" x14ac:dyDescent="0.35">
      <c r="A11" s="98" t="s">
        <v>413</v>
      </c>
      <c r="B11" s="314" t="s">
        <v>423</v>
      </c>
      <c r="C11" s="14" t="s">
        <v>415</v>
      </c>
      <c r="D11" s="14" t="s">
        <v>13</v>
      </c>
      <c r="E11" s="14" t="s">
        <v>416</v>
      </c>
      <c r="F11" s="14" t="s">
        <v>35</v>
      </c>
      <c r="G11" s="315">
        <v>73.7</v>
      </c>
      <c r="H11" s="339">
        <v>73.474749796285082</v>
      </c>
      <c r="I11" s="312">
        <v>73.401296088932583</v>
      </c>
      <c r="J11" s="45"/>
      <c r="K11" s="17"/>
    </row>
    <row r="12" spans="1:11" ht="16" x14ac:dyDescent="0.35">
      <c r="A12" s="98" t="s">
        <v>413</v>
      </c>
      <c r="B12" s="314" t="s">
        <v>424</v>
      </c>
      <c r="C12" s="14" t="s">
        <v>415</v>
      </c>
      <c r="D12" s="14" t="s">
        <v>13</v>
      </c>
      <c r="E12" s="14" t="s">
        <v>416</v>
      </c>
      <c r="F12" s="14" t="s">
        <v>108</v>
      </c>
      <c r="G12" s="311">
        <v>168550</v>
      </c>
      <c r="H12" s="338">
        <v>179661</v>
      </c>
      <c r="I12" s="312">
        <v>185224</v>
      </c>
      <c r="J12" s="275"/>
      <c r="K12" s="17"/>
    </row>
    <row r="13" spans="1:11" ht="16" x14ac:dyDescent="0.35">
      <c r="A13" s="98" t="s">
        <v>413</v>
      </c>
      <c r="B13" s="314" t="s">
        <v>425</v>
      </c>
      <c r="C13" s="14" t="s">
        <v>415</v>
      </c>
      <c r="D13" s="14" t="s">
        <v>13</v>
      </c>
      <c r="E13" s="14" t="s">
        <v>416</v>
      </c>
      <c r="F13" s="14" t="s">
        <v>108</v>
      </c>
      <c r="G13" s="311"/>
      <c r="H13" s="338">
        <v>132860</v>
      </c>
      <c r="I13" s="312">
        <v>136731</v>
      </c>
      <c r="J13" s="275"/>
      <c r="K13" s="17"/>
    </row>
    <row r="14" spans="1:11" ht="16" x14ac:dyDescent="0.35">
      <c r="A14" s="98" t="s">
        <v>413</v>
      </c>
      <c r="B14" s="314" t="s">
        <v>426</v>
      </c>
      <c r="C14" s="14" t="s">
        <v>415</v>
      </c>
      <c r="D14" s="14" t="s">
        <v>13</v>
      </c>
      <c r="E14" s="14" t="s">
        <v>416</v>
      </c>
      <c r="F14" s="14" t="s">
        <v>108</v>
      </c>
      <c r="G14" s="311"/>
      <c r="H14" s="338">
        <v>46776</v>
      </c>
      <c r="I14" s="312">
        <v>48491</v>
      </c>
      <c r="J14" s="275"/>
      <c r="K14" s="17"/>
    </row>
    <row r="15" spans="1:11" ht="16" x14ac:dyDescent="0.35">
      <c r="A15" s="316" t="s">
        <v>413</v>
      </c>
      <c r="B15" s="317" t="s">
        <v>427</v>
      </c>
      <c r="C15" s="34" t="s">
        <v>415</v>
      </c>
      <c r="D15" s="34" t="s">
        <v>13</v>
      </c>
      <c r="E15" s="34" t="s">
        <v>416</v>
      </c>
      <c r="F15" s="34" t="s">
        <v>35</v>
      </c>
      <c r="G15" s="311">
        <v>93.9</v>
      </c>
      <c r="H15" s="339">
        <v>93.845197551242137</v>
      </c>
      <c r="I15" s="312">
        <v>93.849404396974094</v>
      </c>
      <c r="J15" s="79"/>
      <c r="K15" s="17"/>
    </row>
    <row r="16" spans="1:11" ht="16" x14ac:dyDescent="0.35">
      <c r="A16" s="98" t="s">
        <v>413</v>
      </c>
      <c r="B16" s="314" t="s">
        <v>428</v>
      </c>
      <c r="C16" s="14" t="s">
        <v>415</v>
      </c>
      <c r="D16" s="14" t="s">
        <v>13</v>
      </c>
      <c r="E16" s="14" t="s">
        <v>416</v>
      </c>
      <c r="F16" s="14" t="s">
        <v>108</v>
      </c>
      <c r="G16" s="311">
        <v>11000</v>
      </c>
      <c r="H16" s="338">
        <v>11783</v>
      </c>
      <c r="I16" s="312">
        <v>12139</v>
      </c>
      <c r="J16" s="45"/>
      <c r="K16" s="17"/>
    </row>
    <row r="17" spans="1:11" ht="16" x14ac:dyDescent="0.35">
      <c r="A17" s="98" t="s">
        <v>413</v>
      </c>
      <c r="B17" s="314" t="s">
        <v>429</v>
      </c>
      <c r="C17" s="14" t="s">
        <v>415</v>
      </c>
      <c r="D17" s="14" t="s">
        <v>13</v>
      </c>
      <c r="E17" s="14" t="s">
        <v>416</v>
      </c>
      <c r="F17" s="14" t="s">
        <v>108</v>
      </c>
      <c r="G17" s="311"/>
      <c r="H17" s="338">
        <v>7803</v>
      </c>
      <c r="I17" s="312">
        <v>8136</v>
      </c>
      <c r="J17" s="275"/>
      <c r="K17" s="17"/>
    </row>
    <row r="18" spans="1:11" ht="16" x14ac:dyDescent="0.35">
      <c r="A18" s="98" t="s">
        <v>413</v>
      </c>
      <c r="B18" s="314" t="s">
        <v>430</v>
      </c>
      <c r="C18" s="14" t="s">
        <v>415</v>
      </c>
      <c r="D18" s="14" t="s">
        <v>13</v>
      </c>
      <c r="E18" s="14" t="s">
        <v>416</v>
      </c>
      <c r="F18" s="14" t="s">
        <v>108</v>
      </c>
      <c r="G18" s="311"/>
      <c r="H18" s="338">
        <v>3849</v>
      </c>
      <c r="I18" s="312">
        <v>3867</v>
      </c>
      <c r="J18" s="275"/>
      <c r="K18" s="17"/>
    </row>
    <row r="19" spans="1:11" ht="16" x14ac:dyDescent="0.35">
      <c r="A19" s="98" t="s">
        <v>413</v>
      </c>
      <c r="B19" s="314" t="s">
        <v>431</v>
      </c>
      <c r="C19" s="14" t="s">
        <v>415</v>
      </c>
      <c r="D19" s="14" t="s">
        <v>13</v>
      </c>
      <c r="E19" s="14" t="s">
        <v>416</v>
      </c>
      <c r="F19" s="14" t="s">
        <v>35</v>
      </c>
      <c r="G19" s="311">
        <v>6.1</v>
      </c>
      <c r="H19" s="339">
        <v>6.1548024487578612</v>
      </c>
      <c r="I19" s="312">
        <v>6.1505956030258959</v>
      </c>
      <c r="J19" s="45"/>
      <c r="K19" s="17"/>
    </row>
    <row r="20" spans="1:11" x14ac:dyDescent="0.35">
      <c r="A20" s="98"/>
      <c r="B20" s="318" t="s">
        <v>432</v>
      </c>
      <c r="C20" s="319"/>
      <c r="D20" s="319"/>
      <c r="E20" s="319"/>
      <c r="F20" s="319"/>
      <c r="G20" s="319"/>
      <c r="H20" s="340"/>
      <c r="I20" s="319"/>
      <c r="J20" s="319"/>
      <c r="K20" s="17"/>
    </row>
    <row r="21" spans="1:11" ht="16" x14ac:dyDescent="0.35">
      <c r="A21" s="98" t="s">
        <v>413</v>
      </c>
      <c r="B21" s="314" t="s">
        <v>433</v>
      </c>
      <c r="C21" s="14" t="s">
        <v>415</v>
      </c>
      <c r="D21" s="14" t="s">
        <v>13</v>
      </c>
      <c r="E21" s="14" t="s">
        <v>416</v>
      </c>
      <c r="F21" s="14" t="s">
        <v>434</v>
      </c>
      <c r="G21" s="321"/>
      <c r="H21" s="338">
        <v>32664</v>
      </c>
      <c r="I21" s="312">
        <v>33405</v>
      </c>
      <c r="J21" s="45"/>
      <c r="K21" s="17"/>
    </row>
    <row r="22" spans="1:11" ht="16" x14ac:dyDescent="0.35">
      <c r="A22" s="98" t="s">
        <v>413</v>
      </c>
      <c r="B22" s="314" t="s">
        <v>948</v>
      </c>
      <c r="C22" s="14" t="s">
        <v>415</v>
      </c>
      <c r="D22" s="14" t="s">
        <v>13</v>
      </c>
      <c r="E22" s="14" t="s">
        <v>416</v>
      </c>
      <c r="F22" s="14" t="s">
        <v>434</v>
      </c>
      <c r="G22" s="321"/>
      <c r="H22" s="338">
        <v>105887</v>
      </c>
      <c r="I22" s="312">
        <v>108650</v>
      </c>
      <c r="J22" s="45"/>
      <c r="K22" s="17"/>
    </row>
    <row r="23" spans="1:11" ht="16" x14ac:dyDescent="0.35">
      <c r="A23" s="98" t="s">
        <v>413</v>
      </c>
      <c r="B23" s="314" t="s">
        <v>949</v>
      </c>
      <c r="C23" s="14" t="s">
        <v>415</v>
      </c>
      <c r="D23" s="14" t="s">
        <v>13</v>
      </c>
      <c r="E23" s="14" t="s">
        <v>416</v>
      </c>
      <c r="F23" s="14" t="s">
        <v>434</v>
      </c>
      <c r="G23" s="321"/>
      <c r="H23" s="338">
        <v>52893</v>
      </c>
      <c r="I23" s="312">
        <v>55307</v>
      </c>
      <c r="J23" s="45"/>
      <c r="K23" s="17"/>
    </row>
    <row r="24" spans="1:11" x14ac:dyDescent="0.35">
      <c r="A24" s="98"/>
      <c r="B24" s="318" t="s">
        <v>435</v>
      </c>
      <c r="C24" s="319"/>
      <c r="D24" s="319"/>
      <c r="E24" s="319"/>
      <c r="F24" s="319"/>
      <c r="G24" s="319"/>
      <c r="H24" s="340"/>
      <c r="I24" s="319"/>
      <c r="J24" s="319"/>
      <c r="K24" s="17"/>
    </row>
    <row r="25" spans="1:11" x14ac:dyDescent="0.35">
      <c r="A25" s="98"/>
      <c r="B25" s="322" t="s">
        <v>102</v>
      </c>
      <c r="C25" s="323"/>
      <c r="D25" s="323"/>
      <c r="E25" s="323"/>
      <c r="F25" s="323"/>
      <c r="G25" s="323"/>
      <c r="H25" s="341"/>
      <c r="I25" s="323"/>
      <c r="J25" s="323"/>
      <c r="K25" s="17"/>
    </row>
    <row r="26" spans="1:11" ht="16" x14ac:dyDescent="0.35">
      <c r="A26" s="98" t="s">
        <v>413</v>
      </c>
      <c r="B26" s="310" t="s">
        <v>197</v>
      </c>
      <c r="C26" s="14" t="s">
        <v>415</v>
      </c>
      <c r="D26" s="14"/>
      <c r="E26" s="14" t="s">
        <v>102</v>
      </c>
      <c r="F26" s="14" t="s">
        <v>108</v>
      </c>
      <c r="G26" s="311">
        <v>142729</v>
      </c>
      <c r="H26" s="338">
        <v>151135</v>
      </c>
      <c r="I26" s="312">
        <v>155423</v>
      </c>
      <c r="J26" s="45"/>
      <c r="K26" s="17"/>
    </row>
    <row r="27" spans="1:11" ht="16" x14ac:dyDescent="0.35">
      <c r="A27" s="98" t="s">
        <v>413</v>
      </c>
      <c r="B27" s="310" t="s">
        <v>95</v>
      </c>
      <c r="C27" s="14" t="s">
        <v>415</v>
      </c>
      <c r="D27" s="14"/>
      <c r="E27" s="14" t="s">
        <v>95</v>
      </c>
      <c r="F27" s="14" t="s">
        <v>108</v>
      </c>
      <c r="G27" s="311">
        <v>65640</v>
      </c>
      <c r="H27" s="338">
        <v>67532</v>
      </c>
      <c r="I27" s="312">
        <v>68922</v>
      </c>
      <c r="J27" s="313"/>
      <c r="K27" s="17"/>
    </row>
    <row r="28" spans="1:11" ht="16" x14ac:dyDescent="0.35">
      <c r="A28" s="98" t="s">
        <v>413</v>
      </c>
      <c r="B28" s="310" t="s">
        <v>374</v>
      </c>
      <c r="C28" s="14" t="s">
        <v>415</v>
      </c>
      <c r="D28" s="14"/>
      <c r="E28" s="14" t="s">
        <v>374</v>
      </c>
      <c r="F28" s="14" t="s">
        <v>108</v>
      </c>
      <c r="G28" s="311">
        <v>40001</v>
      </c>
      <c r="H28" s="338">
        <v>41016</v>
      </c>
      <c r="I28" s="312">
        <v>41962</v>
      </c>
      <c r="J28" s="313"/>
      <c r="K28" s="17"/>
    </row>
    <row r="29" spans="1:11" ht="16" x14ac:dyDescent="0.35">
      <c r="A29" s="98" t="s">
        <v>413</v>
      </c>
      <c r="B29" s="310" t="s">
        <v>436</v>
      </c>
      <c r="C29" s="14" t="s">
        <v>415</v>
      </c>
      <c r="D29" s="14"/>
      <c r="E29" s="14" t="s">
        <v>436</v>
      </c>
      <c r="F29" s="14" t="s">
        <v>108</v>
      </c>
      <c r="G29" s="311">
        <v>16384</v>
      </c>
      <c r="H29" s="338">
        <v>16888</v>
      </c>
      <c r="I29" s="312">
        <v>17057</v>
      </c>
      <c r="J29" s="313"/>
      <c r="K29" s="17"/>
    </row>
    <row r="30" spans="1:11" ht="16" x14ac:dyDescent="0.35">
      <c r="A30" s="98" t="s">
        <v>413</v>
      </c>
      <c r="B30" s="310" t="s">
        <v>234</v>
      </c>
      <c r="C30" s="14" t="s">
        <v>415</v>
      </c>
      <c r="D30" s="14"/>
      <c r="E30" s="14" t="s">
        <v>234</v>
      </c>
      <c r="F30" s="14" t="s">
        <v>108</v>
      </c>
      <c r="G30" s="311">
        <v>13257</v>
      </c>
      <c r="H30" s="338">
        <v>15261</v>
      </c>
      <c r="I30" s="312">
        <v>16876</v>
      </c>
      <c r="J30" s="313"/>
      <c r="K30" s="17"/>
    </row>
    <row r="31" spans="1:11" ht="21" x14ac:dyDescent="0.35">
      <c r="A31" s="98" t="s">
        <v>413</v>
      </c>
      <c r="B31" s="310" t="s">
        <v>950</v>
      </c>
      <c r="C31" s="14" t="s">
        <v>415</v>
      </c>
      <c r="D31" s="14"/>
      <c r="E31" s="83" t="s">
        <v>437</v>
      </c>
      <c r="F31" s="14" t="s">
        <v>108</v>
      </c>
      <c r="G31" s="311">
        <v>1770</v>
      </c>
      <c r="H31" s="338">
        <v>1853</v>
      </c>
      <c r="I31" s="312">
        <v>1813</v>
      </c>
      <c r="J31" s="313"/>
      <c r="K31" s="17"/>
    </row>
    <row r="32" spans="1:11" ht="21" x14ac:dyDescent="0.35">
      <c r="A32" s="98" t="s">
        <v>413</v>
      </c>
      <c r="B32" s="310" t="s">
        <v>438</v>
      </c>
      <c r="C32" s="14" t="s">
        <v>415</v>
      </c>
      <c r="D32" s="14"/>
      <c r="E32" s="83" t="s">
        <v>438</v>
      </c>
      <c r="F32" s="14" t="s">
        <v>108</v>
      </c>
      <c r="G32" s="311">
        <v>1138</v>
      </c>
      <c r="H32" s="338">
        <v>1177</v>
      </c>
      <c r="I32" s="312">
        <v>1233</v>
      </c>
      <c r="J32" s="45"/>
      <c r="K32" s="17"/>
    </row>
    <row r="33" spans="1:11" ht="16" x14ac:dyDescent="0.35">
      <c r="A33" s="98" t="s">
        <v>413</v>
      </c>
      <c r="B33" s="310" t="s">
        <v>439</v>
      </c>
      <c r="C33" s="14" t="s">
        <v>415</v>
      </c>
      <c r="D33" s="14"/>
      <c r="E33" s="14" t="s">
        <v>439</v>
      </c>
      <c r="F33" s="14" t="s">
        <v>108</v>
      </c>
      <c r="G33" s="311">
        <v>1188</v>
      </c>
      <c r="H33" s="324"/>
      <c r="I33" s="324"/>
      <c r="J33" s="45" t="s">
        <v>440</v>
      </c>
      <c r="K33" s="17"/>
    </row>
    <row r="34" spans="1:11" ht="16" x14ac:dyDescent="0.35">
      <c r="A34" s="98" t="s">
        <v>413</v>
      </c>
      <c r="B34" s="310" t="s">
        <v>441</v>
      </c>
      <c r="C34" s="14" t="s">
        <v>415</v>
      </c>
      <c r="D34" s="14"/>
      <c r="E34" s="14" t="s">
        <v>442</v>
      </c>
      <c r="F34" s="14" t="s">
        <v>108</v>
      </c>
      <c r="G34" s="311">
        <v>469</v>
      </c>
      <c r="H34" s="338">
        <v>478</v>
      </c>
      <c r="I34" s="312">
        <v>509</v>
      </c>
      <c r="J34" s="16"/>
      <c r="K34" s="17"/>
    </row>
    <row r="35" spans="1:11" ht="16" x14ac:dyDescent="0.35">
      <c r="A35" s="98" t="s">
        <v>413</v>
      </c>
      <c r="B35" s="310" t="s">
        <v>443</v>
      </c>
      <c r="C35" s="14" t="s">
        <v>415</v>
      </c>
      <c r="D35" s="14"/>
      <c r="E35" s="14" t="s">
        <v>443</v>
      </c>
      <c r="F35" s="14" t="s">
        <v>108</v>
      </c>
      <c r="G35" s="311">
        <v>561</v>
      </c>
      <c r="H35" s="338">
        <v>604</v>
      </c>
      <c r="I35" s="312">
        <v>725</v>
      </c>
      <c r="J35" s="45"/>
      <c r="K35" s="17"/>
    </row>
    <row r="36" spans="1:11" ht="16" x14ac:dyDescent="0.35">
      <c r="A36" s="98" t="s">
        <v>413</v>
      </c>
      <c r="B36" s="310" t="s">
        <v>444</v>
      </c>
      <c r="C36" s="14" t="s">
        <v>415</v>
      </c>
      <c r="D36" s="14"/>
      <c r="E36" s="14" t="s">
        <v>444</v>
      </c>
      <c r="F36" s="14" t="s">
        <v>108</v>
      </c>
      <c r="G36" s="311">
        <v>67</v>
      </c>
      <c r="H36" s="338">
        <v>66</v>
      </c>
      <c r="I36" s="324"/>
      <c r="J36" s="79"/>
      <c r="K36" s="17"/>
    </row>
    <row r="37" spans="1:11" ht="16" x14ac:dyDescent="0.35">
      <c r="A37" s="98" t="s">
        <v>413</v>
      </c>
      <c r="B37" s="310" t="s">
        <v>445</v>
      </c>
      <c r="C37" s="14" t="s">
        <v>415</v>
      </c>
      <c r="D37" s="14"/>
      <c r="E37" s="14" t="s">
        <v>446</v>
      </c>
      <c r="F37" s="14" t="s">
        <v>108</v>
      </c>
      <c r="G37" s="311">
        <v>951</v>
      </c>
      <c r="H37" s="338">
        <v>1115</v>
      </c>
      <c r="I37" s="312">
        <v>994</v>
      </c>
      <c r="J37" s="45" t="s">
        <v>447</v>
      </c>
      <c r="K37" s="17"/>
    </row>
    <row r="38" spans="1:11" ht="16" x14ac:dyDescent="0.35">
      <c r="A38" s="98" t="s">
        <v>413</v>
      </c>
      <c r="B38" s="310" t="s">
        <v>448</v>
      </c>
      <c r="C38" s="14" t="s">
        <v>415</v>
      </c>
      <c r="D38" s="14"/>
      <c r="E38" s="14" t="s">
        <v>449</v>
      </c>
      <c r="F38" s="14" t="s">
        <v>108</v>
      </c>
      <c r="G38" s="311">
        <v>54</v>
      </c>
      <c r="H38" s="338">
        <v>56</v>
      </c>
      <c r="I38" s="312">
        <v>61</v>
      </c>
      <c r="J38" s="45"/>
      <c r="K38" s="17"/>
    </row>
    <row r="39" spans="1:11" ht="16" x14ac:dyDescent="0.35">
      <c r="A39" s="98" t="s">
        <v>413</v>
      </c>
      <c r="B39" s="310" t="s">
        <v>951</v>
      </c>
      <c r="C39" s="14" t="s">
        <v>415</v>
      </c>
      <c r="D39" s="14"/>
      <c r="E39" s="14" t="s">
        <v>450</v>
      </c>
      <c r="F39" s="14" t="s">
        <v>108</v>
      </c>
      <c r="G39" s="311">
        <v>103</v>
      </c>
      <c r="H39" s="338">
        <v>315</v>
      </c>
      <c r="I39" s="312">
        <v>311</v>
      </c>
      <c r="J39" s="325"/>
      <c r="K39" s="17"/>
    </row>
    <row r="40" spans="1:11" ht="16" x14ac:dyDescent="0.35">
      <c r="A40" s="98" t="s">
        <v>413</v>
      </c>
      <c r="B40" s="310" t="s">
        <v>451</v>
      </c>
      <c r="C40" s="14"/>
      <c r="D40" s="14"/>
      <c r="E40" s="14"/>
      <c r="F40" s="14"/>
      <c r="G40" s="311"/>
      <c r="H40" s="338">
        <v>1149</v>
      </c>
      <c r="I40" s="312">
        <v>1104</v>
      </c>
      <c r="J40" s="325"/>
      <c r="K40" s="17"/>
    </row>
    <row r="41" spans="1:11" ht="16" x14ac:dyDescent="0.35">
      <c r="A41" s="98" t="s">
        <v>413</v>
      </c>
      <c r="B41" s="310" t="s">
        <v>452</v>
      </c>
      <c r="C41" s="14" t="s">
        <v>415</v>
      </c>
      <c r="D41" s="14"/>
      <c r="E41" s="14" t="s">
        <v>450</v>
      </c>
      <c r="F41" s="14" t="s">
        <v>108</v>
      </c>
      <c r="G41" s="311">
        <v>204</v>
      </c>
      <c r="H41" s="324"/>
      <c r="I41" s="324"/>
      <c r="J41" s="325"/>
      <c r="K41" s="17"/>
    </row>
    <row r="42" spans="1:11" ht="16" x14ac:dyDescent="0.35">
      <c r="A42" s="98" t="s">
        <v>413</v>
      </c>
      <c r="B42" s="310" t="s">
        <v>453</v>
      </c>
      <c r="C42" s="14" t="s">
        <v>415</v>
      </c>
      <c r="D42" s="14"/>
      <c r="E42" s="14" t="s">
        <v>453</v>
      </c>
      <c r="F42" s="14" t="s">
        <v>108</v>
      </c>
      <c r="G42" s="311">
        <v>173</v>
      </c>
      <c r="H42" s="338">
        <v>239</v>
      </c>
      <c r="I42" s="312">
        <v>257</v>
      </c>
      <c r="J42" s="325"/>
      <c r="K42" s="17"/>
    </row>
    <row r="43" spans="1:11" ht="16" x14ac:dyDescent="0.35">
      <c r="A43" s="98" t="s">
        <v>413</v>
      </c>
      <c r="B43" s="310" t="s">
        <v>454</v>
      </c>
      <c r="C43" s="14" t="s">
        <v>415</v>
      </c>
      <c r="D43" s="14"/>
      <c r="E43" s="14" t="s">
        <v>454</v>
      </c>
      <c r="F43" s="14" t="s">
        <v>108</v>
      </c>
      <c r="G43" s="311">
        <v>44</v>
      </c>
      <c r="H43" s="338">
        <v>38</v>
      </c>
      <c r="I43" s="324"/>
      <c r="J43" s="326"/>
      <c r="K43" s="17"/>
    </row>
    <row r="44" spans="1:11" ht="16" x14ac:dyDescent="0.35">
      <c r="A44" s="98" t="s">
        <v>413</v>
      </c>
      <c r="B44" s="310" t="s">
        <v>455</v>
      </c>
      <c r="C44" s="14" t="s">
        <v>415</v>
      </c>
      <c r="D44" s="14"/>
      <c r="E44" s="14" t="s">
        <v>455</v>
      </c>
      <c r="F44" s="14" t="s">
        <v>108</v>
      </c>
      <c r="G44" s="311">
        <v>58</v>
      </c>
      <c r="H44" s="342"/>
      <c r="I44" s="324"/>
      <c r="J44" s="325"/>
      <c r="K44" s="17"/>
    </row>
    <row r="45" spans="1:11" ht="16" x14ac:dyDescent="0.35">
      <c r="A45" s="98" t="s">
        <v>413</v>
      </c>
      <c r="B45" s="310" t="s">
        <v>456</v>
      </c>
      <c r="C45" s="14" t="s">
        <v>415</v>
      </c>
      <c r="D45" s="14"/>
      <c r="E45" s="14" t="s">
        <v>456</v>
      </c>
      <c r="F45" s="14" t="s">
        <v>108</v>
      </c>
      <c r="G45" s="311">
        <v>80</v>
      </c>
      <c r="H45" s="338">
        <v>96</v>
      </c>
      <c r="I45" s="312">
        <v>86</v>
      </c>
      <c r="J45" s="325"/>
      <c r="K45" s="17"/>
    </row>
    <row r="46" spans="1:11" ht="16" x14ac:dyDescent="0.35">
      <c r="A46" s="98" t="s">
        <v>413</v>
      </c>
      <c r="B46" s="310" t="s">
        <v>457</v>
      </c>
      <c r="C46" s="14"/>
      <c r="D46" s="14"/>
      <c r="E46" s="14"/>
      <c r="F46" s="14"/>
      <c r="G46" s="311">
        <v>179</v>
      </c>
      <c r="H46" s="338">
        <v>209</v>
      </c>
      <c r="I46" s="312">
        <v>214</v>
      </c>
      <c r="J46" s="325"/>
      <c r="K46" s="17"/>
    </row>
    <row r="47" spans="1:11" ht="16" x14ac:dyDescent="0.35">
      <c r="A47" s="98" t="s">
        <v>413</v>
      </c>
      <c r="B47" s="310" t="s">
        <v>458</v>
      </c>
      <c r="C47" s="14"/>
      <c r="D47" s="14"/>
      <c r="E47" s="14"/>
      <c r="F47" s="14"/>
      <c r="G47" s="320"/>
      <c r="H47" s="338">
        <v>2292</v>
      </c>
      <c r="I47" s="312">
        <v>2482</v>
      </c>
      <c r="J47" s="325"/>
      <c r="K47" s="17"/>
    </row>
    <row r="48" spans="1:11" ht="16" x14ac:dyDescent="0.35">
      <c r="A48" s="98" t="s">
        <v>413</v>
      </c>
      <c r="B48" s="310" t="s">
        <v>459</v>
      </c>
      <c r="C48" s="14"/>
      <c r="D48" s="14"/>
      <c r="E48" s="14"/>
      <c r="F48" s="14"/>
      <c r="G48" s="320"/>
      <c r="H48" s="338">
        <v>107</v>
      </c>
      <c r="I48" s="312">
        <v>84</v>
      </c>
      <c r="J48" s="325"/>
      <c r="K48" s="17"/>
    </row>
    <row r="49" spans="1:11" ht="16" x14ac:dyDescent="0.35">
      <c r="A49" s="98" t="s">
        <v>413</v>
      </c>
      <c r="B49" s="310" t="s">
        <v>460</v>
      </c>
      <c r="C49" s="14"/>
      <c r="D49" s="14"/>
      <c r="E49" s="14"/>
      <c r="F49" s="14"/>
      <c r="G49" s="311">
        <v>406</v>
      </c>
      <c r="H49" s="338">
        <v>642</v>
      </c>
      <c r="I49" s="312">
        <v>731</v>
      </c>
      <c r="J49" s="325"/>
      <c r="K49" s="17"/>
    </row>
    <row r="50" spans="1:11" ht="16" x14ac:dyDescent="0.35">
      <c r="A50" s="98" t="s">
        <v>413</v>
      </c>
      <c r="B50" s="310" t="s">
        <v>463</v>
      </c>
      <c r="C50" s="14" t="s">
        <v>415</v>
      </c>
      <c r="D50" s="14"/>
      <c r="E50" s="14" t="s">
        <v>402</v>
      </c>
      <c r="F50" s="14" t="s">
        <v>108</v>
      </c>
      <c r="G50" s="311">
        <v>2</v>
      </c>
      <c r="H50" s="338">
        <v>2</v>
      </c>
      <c r="I50" s="312">
        <v>2</v>
      </c>
      <c r="J50" s="325"/>
      <c r="K50" s="17"/>
    </row>
    <row r="51" spans="1:11" x14ac:dyDescent="0.35">
      <c r="A51" s="98"/>
      <c r="B51" s="322" t="s">
        <v>461</v>
      </c>
      <c r="C51" s="323"/>
      <c r="D51" s="323"/>
      <c r="E51" s="323"/>
      <c r="F51" s="323"/>
      <c r="G51" s="323"/>
      <c r="H51" s="341"/>
      <c r="I51" s="323"/>
      <c r="J51" s="323"/>
      <c r="K51" s="17"/>
    </row>
    <row r="52" spans="1:11" ht="16" x14ac:dyDescent="0.35">
      <c r="A52" s="98" t="s">
        <v>413</v>
      </c>
      <c r="B52" s="310" t="s">
        <v>197</v>
      </c>
      <c r="C52" s="14" t="s">
        <v>415</v>
      </c>
      <c r="D52" s="14"/>
      <c r="E52" s="14" t="s">
        <v>416</v>
      </c>
      <c r="F52" s="14" t="s">
        <v>108</v>
      </c>
      <c r="G52" s="311">
        <v>30327</v>
      </c>
      <c r="H52" s="338">
        <v>32956</v>
      </c>
      <c r="I52" s="312">
        <v>33979</v>
      </c>
      <c r="J52" s="45"/>
      <c r="K52" s="17"/>
    </row>
    <row r="53" spans="1:11" ht="16" x14ac:dyDescent="0.35">
      <c r="A53" s="98" t="s">
        <v>413</v>
      </c>
      <c r="B53" s="310" t="s">
        <v>462</v>
      </c>
      <c r="C53" s="14" t="s">
        <v>415</v>
      </c>
      <c r="D53" s="14"/>
      <c r="E53" s="14" t="s">
        <v>462</v>
      </c>
      <c r="F53" s="14" t="s">
        <v>108</v>
      </c>
      <c r="G53" s="311">
        <v>11588</v>
      </c>
      <c r="H53" s="338">
        <v>12653</v>
      </c>
      <c r="I53" s="312">
        <v>12203</v>
      </c>
      <c r="J53" s="313"/>
      <c r="K53" s="17"/>
    </row>
    <row r="54" spans="1:11" ht="16" x14ac:dyDescent="0.35">
      <c r="A54" s="98" t="s">
        <v>413</v>
      </c>
      <c r="B54" s="310" t="s">
        <v>126</v>
      </c>
      <c r="C54" s="14" t="s">
        <v>415</v>
      </c>
      <c r="D54" s="14"/>
      <c r="E54" s="14" t="s">
        <v>126</v>
      </c>
      <c r="F54" s="14" t="s">
        <v>108</v>
      </c>
      <c r="G54" s="311">
        <v>6010</v>
      </c>
      <c r="H54" s="338">
        <v>6209</v>
      </c>
      <c r="I54" s="312">
        <v>5827</v>
      </c>
      <c r="J54" s="45"/>
      <c r="K54" s="17"/>
    </row>
    <row r="55" spans="1:11" ht="16" x14ac:dyDescent="0.35">
      <c r="A55" s="98" t="s">
        <v>413</v>
      </c>
      <c r="B55" s="310" t="s">
        <v>234</v>
      </c>
      <c r="C55" s="14" t="s">
        <v>415</v>
      </c>
      <c r="D55" s="14"/>
      <c r="E55" s="14" t="s">
        <v>234</v>
      </c>
      <c r="F55" s="14" t="s">
        <v>108</v>
      </c>
      <c r="G55" s="311">
        <v>3625</v>
      </c>
      <c r="H55" s="338">
        <v>3822</v>
      </c>
      <c r="I55" s="312">
        <v>3989</v>
      </c>
      <c r="J55" s="45"/>
      <c r="K55" s="17"/>
    </row>
    <row r="56" spans="1:11" ht="16" x14ac:dyDescent="0.35">
      <c r="A56" s="98" t="s">
        <v>413</v>
      </c>
      <c r="B56" s="310" t="s">
        <v>463</v>
      </c>
      <c r="C56" s="14" t="s">
        <v>415</v>
      </c>
      <c r="D56" s="14"/>
      <c r="E56" s="14" t="s">
        <v>463</v>
      </c>
      <c r="F56" s="14" t="s">
        <v>108</v>
      </c>
      <c r="G56" s="311">
        <v>2783</v>
      </c>
      <c r="H56" s="338">
        <v>2859</v>
      </c>
      <c r="I56" s="312">
        <v>2939</v>
      </c>
      <c r="J56" s="45"/>
      <c r="K56" s="17"/>
    </row>
    <row r="57" spans="1:11" ht="16" x14ac:dyDescent="0.35">
      <c r="A57" s="98" t="s">
        <v>413</v>
      </c>
      <c r="B57" s="310" t="s">
        <v>458</v>
      </c>
      <c r="C57" s="14"/>
      <c r="D57" s="14"/>
      <c r="E57" s="14"/>
      <c r="F57" s="14"/>
      <c r="G57" s="320"/>
      <c r="H57" s="338">
        <v>624</v>
      </c>
      <c r="I57" s="312">
        <v>694</v>
      </c>
      <c r="J57" s="325"/>
      <c r="K57" s="17"/>
    </row>
    <row r="58" spans="1:11" ht="16" x14ac:dyDescent="0.35">
      <c r="A58" s="98" t="s">
        <v>413</v>
      </c>
      <c r="B58" s="310" t="s">
        <v>436</v>
      </c>
      <c r="C58" s="14" t="s">
        <v>415</v>
      </c>
      <c r="D58" s="14"/>
      <c r="E58" s="14" t="s">
        <v>436</v>
      </c>
      <c r="F58" s="14" t="s">
        <v>108</v>
      </c>
      <c r="G58" s="311">
        <v>4267</v>
      </c>
      <c r="H58" s="338">
        <v>4402</v>
      </c>
      <c r="I58" s="312">
        <v>5923</v>
      </c>
      <c r="J58" s="45"/>
      <c r="K58" s="17"/>
    </row>
    <row r="59" spans="1:11" ht="21" x14ac:dyDescent="0.35">
      <c r="A59" s="98" t="s">
        <v>413</v>
      </c>
      <c r="B59" s="310" t="s">
        <v>950</v>
      </c>
      <c r="C59" s="14" t="s">
        <v>415</v>
      </c>
      <c r="D59" s="14"/>
      <c r="E59" s="83" t="s">
        <v>437</v>
      </c>
      <c r="F59" s="14" t="s">
        <v>108</v>
      </c>
      <c r="G59" s="311">
        <v>782</v>
      </c>
      <c r="H59" s="338">
        <v>883</v>
      </c>
      <c r="I59" s="312">
        <v>912</v>
      </c>
      <c r="J59" s="45"/>
      <c r="K59" s="17"/>
    </row>
    <row r="60" spans="1:11" ht="16" x14ac:dyDescent="0.35">
      <c r="A60" s="98" t="s">
        <v>413</v>
      </c>
      <c r="B60" s="310" t="s">
        <v>443</v>
      </c>
      <c r="C60" s="14" t="s">
        <v>415</v>
      </c>
      <c r="D60" s="14"/>
      <c r="E60" s="14" t="s">
        <v>443</v>
      </c>
      <c r="F60" s="14" t="s">
        <v>108</v>
      </c>
      <c r="G60" s="311">
        <v>466</v>
      </c>
      <c r="H60" s="338">
        <v>500</v>
      </c>
      <c r="I60" s="312">
        <v>604</v>
      </c>
      <c r="J60" s="313"/>
      <c r="K60" s="17"/>
    </row>
    <row r="61" spans="1:11" ht="16" x14ac:dyDescent="0.35">
      <c r="A61" s="98" t="s">
        <v>413</v>
      </c>
      <c r="B61" s="310" t="s">
        <v>464</v>
      </c>
      <c r="C61" s="14" t="s">
        <v>415</v>
      </c>
      <c r="D61" s="14"/>
      <c r="E61" s="14" t="s">
        <v>448</v>
      </c>
      <c r="F61" s="14" t="s">
        <v>108</v>
      </c>
      <c r="G61" s="311">
        <v>535</v>
      </c>
      <c r="H61" s="338">
        <v>610</v>
      </c>
      <c r="I61" s="312">
        <v>608</v>
      </c>
      <c r="J61" s="45"/>
      <c r="K61" s="17"/>
    </row>
    <row r="62" spans="1:11" ht="16" x14ac:dyDescent="0.35">
      <c r="A62" s="98" t="s">
        <v>413</v>
      </c>
      <c r="B62" s="310" t="s">
        <v>465</v>
      </c>
      <c r="C62" s="14" t="s">
        <v>415</v>
      </c>
      <c r="D62" s="14"/>
      <c r="E62" s="14" t="s">
        <v>465</v>
      </c>
      <c r="F62" s="14" t="s">
        <v>108</v>
      </c>
      <c r="G62" s="311">
        <v>149</v>
      </c>
      <c r="H62" s="338">
        <v>157</v>
      </c>
      <c r="I62" s="312">
        <v>169</v>
      </c>
      <c r="J62" s="45"/>
      <c r="K62" s="17"/>
    </row>
    <row r="63" spans="1:11" ht="16" x14ac:dyDescent="0.35">
      <c r="A63" s="98" t="s">
        <v>413</v>
      </c>
      <c r="B63" s="310" t="s">
        <v>95</v>
      </c>
      <c r="C63" s="14" t="s">
        <v>415</v>
      </c>
      <c r="D63" s="14"/>
      <c r="E63" s="14" t="s">
        <v>95</v>
      </c>
      <c r="F63" s="14" t="s">
        <v>108</v>
      </c>
      <c r="G63" s="311">
        <v>95</v>
      </c>
      <c r="H63" s="338">
        <v>214</v>
      </c>
      <c r="I63" s="312">
        <v>111</v>
      </c>
      <c r="J63" s="45"/>
      <c r="K63" s="17"/>
    </row>
    <row r="64" spans="1:11" ht="16" x14ac:dyDescent="0.35">
      <c r="A64" s="98" t="s">
        <v>413</v>
      </c>
      <c r="B64" s="327" t="s">
        <v>456</v>
      </c>
      <c r="C64" s="14" t="s">
        <v>415</v>
      </c>
      <c r="D64" s="14"/>
      <c r="E64" s="14" t="s">
        <v>95</v>
      </c>
      <c r="F64" s="14" t="s">
        <v>108</v>
      </c>
      <c r="G64" s="311">
        <v>27</v>
      </c>
      <c r="H64" s="338">
        <v>23</v>
      </c>
      <c r="I64" s="312">
        <v>0</v>
      </c>
      <c r="J64" s="45"/>
      <c r="K64" s="17"/>
    </row>
    <row r="65" spans="1:11" x14ac:dyDescent="0.35">
      <c r="A65" s="98"/>
      <c r="B65" s="322" t="s">
        <v>466</v>
      </c>
      <c r="C65" s="323"/>
      <c r="D65" s="323"/>
      <c r="E65" s="323"/>
      <c r="F65" s="323"/>
      <c r="G65" s="323"/>
      <c r="H65" s="341"/>
      <c r="I65" s="323"/>
      <c r="J65" s="323"/>
      <c r="K65" s="17"/>
    </row>
    <row r="66" spans="1:11" ht="16" x14ac:dyDescent="0.35">
      <c r="A66" s="316" t="s">
        <v>413</v>
      </c>
      <c r="B66" s="328" t="s">
        <v>197</v>
      </c>
      <c r="C66" s="34" t="s">
        <v>415</v>
      </c>
      <c r="D66" s="34"/>
      <c r="E66" s="329" t="s">
        <v>466</v>
      </c>
      <c r="F66" s="34" t="s">
        <v>108</v>
      </c>
      <c r="G66" s="311">
        <v>4910</v>
      </c>
      <c r="H66" s="338">
        <v>5135</v>
      </c>
      <c r="I66" s="312">
        <v>5214</v>
      </c>
      <c r="J66" s="45"/>
      <c r="K66" s="17"/>
    </row>
    <row r="67" spans="1:11" ht="21" x14ac:dyDescent="0.35">
      <c r="A67" s="316" t="s">
        <v>413</v>
      </c>
      <c r="B67" s="328" t="s">
        <v>950</v>
      </c>
      <c r="C67" s="34" t="s">
        <v>415</v>
      </c>
      <c r="D67" s="34"/>
      <c r="E67" s="41" t="s">
        <v>437</v>
      </c>
      <c r="F67" s="34" t="s">
        <v>108</v>
      </c>
      <c r="G67" s="311">
        <v>1781</v>
      </c>
      <c r="H67" s="338">
        <v>1836</v>
      </c>
      <c r="I67" s="312">
        <v>1777</v>
      </c>
      <c r="J67" s="79"/>
      <c r="K67" s="17"/>
    </row>
    <row r="68" spans="1:11" ht="16" x14ac:dyDescent="0.35">
      <c r="A68" s="316" t="s">
        <v>413</v>
      </c>
      <c r="B68" s="328" t="s">
        <v>234</v>
      </c>
      <c r="C68" s="34" t="s">
        <v>415</v>
      </c>
      <c r="D68" s="34"/>
      <c r="E68" s="34" t="s">
        <v>234</v>
      </c>
      <c r="F68" s="34" t="s">
        <v>108</v>
      </c>
      <c r="G68" s="311">
        <v>2455</v>
      </c>
      <c r="H68" s="338">
        <v>2591</v>
      </c>
      <c r="I68" s="312">
        <v>2750</v>
      </c>
      <c r="J68" s="330"/>
      <c r="K68" s="17"/>
    </row>
    <row r="69" spans="1:11" ht="16" x14ac:dyDescent="0.35">
      <c r="A69" s="316" t="s">
        <v>413</v>
      </c>
      <c r="B69" s="328" t="s">
        <v>436</v>
      </c>
      <c r="C69" s="34" t="s">
        <v>415</v>
      </c>
      <c r="D69" s="34"/>
      <c r="E69" s="34" t="s">
        <v>436</v>
      </c>
      <c r="F69" s="34" t="s">
        <v>108</v>
      </c>
      <c r="G69" s="311">
        <v>170</v>
      </c>
      <c r="H69" s="338">
        <v>226</v>
      </c>
      <c r="I69" s="312">
        <v>218</v>
      </c>
      <c r="J69" s="79"/>
      <c r="K69" s="17"/>
    </row>
    <row r="70" spans="1:11" ht="16" x14ac:dyDescent="0.35">
      <c r="A70" s="316" t="s">
        <v>413</v>
      </c>
      <c r="B70" s="328" t="s">
        <v>464</v>
      </c>
      <c r="C70" s="34" t="s">
        <v>415</v>
      </c>
      <c r="D70" s="34"/>
      <c r="E70" s="34" t="s">
        <v>448</v>
      </c>
      <c r="F70" s="34" t="s">
        <v>108</v>
      </c>
      <c r="G70" s="311">
        <v>304</v>
      </c>
      <c r="H70" s="338">
        <v>285</v>
      </c>
      <c r="I70" s="312">
        <v>274</v>
      </c>
      <c r="J70" s="79"/>
      <c r="K70" s="17"/>
    </row>
    <row r="71" spans="1:11" ht="16" x14ac:dyDescent="0.35">
      <c r="A71" s="316" t="s">
        <v>413</v>
      </c>
      <c r="B71" s="328" t="s">
        <v>95</v>
      </c>
      <c r="C71" s="34" t="s">
        <v>415</v>
      </c>
      <c r="D71" s="34"/>
      <c r="E71" s="34" t="s">
        <v>95</v>
      </c>
      <c r="F71" s="34" t="s">
        <v>108</v>
      </c>
      <c r="G71" s="311">
        <v>24</v>
      </c>
      <c r="H71" s="338">
        <v>26</v>
      </c>
      <c r="I71" s="312">
        <v>17</v>
      </c>
      <c r="J71" s="79"/>
      <c r="K71" s="17"/>
    </row>
    <row r="72" spans="1:11" ht="16" x14ac:dyDescent="0.35">
      <c r="A72" s="316" t="s">
        <v>413</v>
      </c>
      <c r="B72" s="328" t="s">
        <v>463</v>
      </c>
      <c r="C72" s="34"/>
      <c r="D72" s="34"/>
      <c r="E72" s="34"/>
      <c r="F72" s="34"/>
      <c r="G72" s="311">
        <v>1</v>
      </c>
      <c r="H72" s="338">
        <v>1</v>
      </c>
      <c r="I72" s="312">
        <v>1</v>
      </c>
      <c r="J72" s="79"/>
      <c r="K72" s="17"/>
    </row>
    <row r="73" spans="1:11" ht="16" x14ac:dyDescent="0.35">
      <c r="A73" s="98" t="s">
        <v>413</v>
      </c>
      <c r="B73" s="310" t="s">
        <v>458</v>
      </c>
      <c r="C73" s="14"/>
      <c r="D73" s="14"/>
      <c r="E73" s="14"/>
      <c r="F73" s="14"/>
      <c r="G73" s="320"/>
      <c r="H73" s="338">
        <v>1</v>
      </c>
      <c r="I73" s="312">
        <v>0</v>
      </c>
      <c r="J73" s="325"/>
      <c r="K73" s="17"/>
    </row>
    <row r="74" spans="1:11" ht="21" x14ac:dyDescent="0.35">
      <c r="A74" s="316" t="s">
        <v>413</v>
      </c>
      <c r="B74" s="328" t="s">
        <v>467</v>
      </c>
      <c r="C74" s="34" t="s">
        <v>415</v>
      </c>
      <c r="D74" s="34"/>
      <c r="E74" s="41" t="s">
        <v>952</v>
      </c>
      <c r="F74" s="34" t="s">
        <v>108</v>
      </c>
      <c r="G74" s="311">
        <v>124</v>
      </c>
      <c r="H74" s="338">
        <v>112</v>
      </c>
      <c r="I74" s="312">
        <v>55</v>
      </c>
      <c r="J74" s="330"/>
      <c r="K74" s="17"/>
    </row>
    <row r="75" spans="1:11" ht="16" x14ac:dyDescent="0.35">
      <c r="A75" s="316" t="s">
        <v>413</v>
      </c>
      <c r="B75" s="328" t="s">
        <v>469</v>
      </c>
      <c r="C75" s="34" t="s">
        <v>415</v>
      </c>
      <c r="D75" s="34"/>
      <c r="E75" s="41" t="s">
        <v>469</v>
      </c>
      <c r="F75" s="34" t="s">
        <v>108</v>
      </c>
      <c r="G75" s="311">
        <v>51</v>
      </c>
      <c r="H75" s="338">
        <v>57</v>
      </c>
      <c r="I75" s="312">
        <v>72</v>
      </c>
      <c r="J75" s="330"/>
      <c r="K75" s="17"/>
    </row>
    <row r="76" spans="1:11" s="583" customFormat="1" ht="21" x14ac:dyDescent="0.35">
      <c r="A76" s="316" t="s">
        <v>413</v>
      </c>
      <c r="B76" s="328" t="s">
        <v>468</v>
      </c>
      <c r="C76" s="34" t="s">
        <v>415</v>
      </c>
      <c r="D76" s="34"/>
      <c r="E76" s="41" t="s">
        <v>468</v>
      </c>
      <c r="F76" s="34" t="s">
        <v>108</v>
      </c>
      <c r="G76" s="311"/>
      <c r="H76" s="338"/>
      <c r="I76" s="312">
        <v>50</v>
      </c>
      <c r="J76" s="330"/>
      <c r="K76" s="17"/>
    </row>
    <row r="77" spans="1:11" x14ac:dyDescent="0.35">
      <c r="A77" s="98"/>
      <c r="B77" s="322" t="s">
        <v>402</v>
      </c>
      <c r="C77" s="323"/>
      <c r="D77" s="323"/>
      <c r="E77" s="323"/>
      <c r="F77" s="323"/>
      <c r="G77" s="323"/>
      <c r="H77" s="341"/>
      <c r="I77" s="323"/>
      <c r="J77" s="323"/>
      <c r="K77" s="17"/>
    </row>
    <row r="78" spans="1:11" ht="16" x14ac:dyDescent="0.35">
      <c r="A78" s="316" t="s">
        <v>413</v>
      </c>
      <c r="B78" s="328" t="s">
        <v>197</v>
      </c>
      <c r="C78" s="34" t="s">
        <v>415</v>
      </c>
      <c r="D78" s="34"/>
      <c r="E78" s="331" t="s">
        <v>470</v>
      </c>
      <c r="F78" s="34" t="s">
        <v>108</v>
      </c>
      <c r="G78" s="38">
        <v>1584</v>
      </c>
      <c r="H78" s="338">
        <v>2218</v>
      </c>
      <c r="I78" s="312">
        <v>2748</v>
      </c>
      <c r="J78" s="45"/>
      <c r="K78" s="17"/>
    </row>
    <row r="79" spans="1:11" ht="21" x14ac:dyDescent="0.35">
      <c r="A79" s="316" t="s">
        <v>413</v>
      </c>
      <c r="B79" s="328" t="s">
        <v>950</v>
      </c>
      <c r="C79" s="34" t="s">
        <v>415</v>
      </c>
      <c r="D79" s="34"/>
      <c r="E79" s="41" t="s">
        <v>437</v>
      </c>
      <c r="F79" s="34" t="s">
        <v>108</v>
      </c>
      <c r="G79" s="38">
        <v>689</v>
      </c>
      <c r="H79" s="338">
        <v>786</v>
      </c>
      <c r="I79" s="312">
        <v>853</v>
      </c>
      <c r="J79" s="79"/>
      <c r="K79" s="17"/>
    </row>
    <row r="80" spans="1:11" ht="16" x14ac:dyDescent="0.35">
      <c r="A80" s="98" t="s">
        <v>413</v>
      </c>
      <c r="B80" s="310" t="s">
        <v>458</v>
      </c>
      <c r="C80" s="14"/>
      <c r="D80" s="14"/>
      <c r="E80" s="14"/>
      <c r="F80" s="14"/>
      <c r="G80" s="320"/>
      <c r="H80" s="338">
        <v>503</v>
      </c>
      <c r="I80" s="312">
        <v>627</v>
      </c>
      <c r="J80" s="325"/>
      <c r="K80" s="17"/>
    </row>
    <row r="81" spans="1:11" ht="16" x14ac:dyDescent="0.35">
      <c r="A81" s="316" t="s">
        <v>413</v>
      </c>
      <c r="B81" s="328" t="s">
        <v>126</v>
      </c>
      <c r="C81" s="34" t="s">
        <v>415</v>
      </c>
      <c r="D81" s="34"/>
      <c r="E81" s="34" t="s">
        <v>126</v>
      </c>
      <c r="F81" s="34" t="s">
        <v>108</v>
      </c>
      <c r="G81" s="38">
        <v>4</v>
      </c>
      <c r="H81" s="338">
        <v>0</v>
      </c>
      <c r="I81" s="312">
        <v>0</v>
      </c>
      <c r="J81" s="79"/>
      <c r="K81" s="17"/>
    </row>
    <row r="82" spans="1:11" ht="16" x14ac:dyDescent="0.35">
      <c r="A82" s="316" t="s">
        <v>413</v>
      </c>
      <c r="B82" s="328" t="s">
        <v>436</v>
      </c>
      <c r="C82" s="34" t="s">
        <v>415</v>
      </c>
      <c r="D82" s="34"/>
      <c r="E82" s="34" t="s">
        <v>436</v>
      </c>
      <c r="F82" s="34" t="s">
        <v>108</v>
      </c>
      <c r="G82" s="38">
        <v>414</v>
      </c>
      <c r="H82" s="338">
        <v>448</v>
      </c>
      <c r="I82" s="312">
        <v>408</v>
      </c>
      <c r="J82" s="79"/>
      <c r="K82" s="17"/>
    </row>
    <row r="83" spans="1:11" ht="16" x14ac:dyDescent="0.35">
      <c r="A83" s="316" t="s">
        <v>413</v>
      </c>
      <c r="B83" s="328" t="s">
        <v>463</v>
      </c>
      <c r="C83" s="34"/>
      <c r="D83" s="34"/>
      <c r="E83" s="34" t="s">
        <v>463</v>
      </c>
      <c r="F83" s="34" t="s">
        <v>108</v>
      </c>
      <c r="G83" s="38">
        <v>1</v>
      </c>
      <c r="H83" s="338">
        <v>1</v>
      </c>
      <c r="I83" s="312">
        <v>1</v>
      </c>
      <c r="J83" s="79"/>
      <c r="K83" s="17"/>
    </row>
    <row r="84" spans="1:11" ht="16" x14ac:dyDescent="0.35">
      <c r="A84" s="316" t="s">
        <v>413</v>
      </c>
      <c r="B84" s="328" t="s">
        <v>95</v>
      </c>
      <c r="C84" s="34" t="s">
        <v>415</v>
      </c>
      <c r="D84" s="34"/>
      <c r="E84" s="34" t="s">
        <v>95</v>
      </c>
      <c r="F84" s="34" t="s">
        <v>108</v>
      </c>
      <c r="G84" s="38">
        <v>72</v>
      </c>
      <c r="H84" s="338">
        <v>80</v>
      </c>
      <c r="I84" s="312">
        <v>50</v>
      </c>
      <c r="J84" s="330"/>
      <c r="K84" s="17"/>
    </row>
    <row r="85" spans="1:11" ht="16" x14ac:dyDescent="0.35">
      <c r="A85" s="316" t="s">
        <v>413</v>
      </c>
      <c r="B85" s="328" t="s">
        <v>234</v>
      </c>
      <c r="C85" s="34" t="s">
        <v>415</v>
      </c>
      <c r="D85" s="34"/>
      <c r="E85" s="34" t="s">
        <v>234</v>
      </c>
      <c r="F85" s="34" t="s">
        <v>108</v>
      </c>
      <c r="G85" s="38">
        <v>91</v>
      </c>
      <c r="H85" s="338">
        <v>91</v>
      </c>
      <c r="I85" s="312">
        <v>602</v>
      </c>
      <c r="J85" s="115"/>
      <c r="K85" s="17"/>
    </row>
    <row r="86" spans="1:11" ht="16" x14ac:dyDescent="0.35">
      <c r="A86" s="316" t="s">
        <v>413</v>
      </c>
      <c r="B86" s="328" t="s">
        <v>464</v>
      </c>
      <c r="C86" s="34" t="s">
        <v>415</v>
      </c>
      <c r="D86" s="34"/>
      <c r="E86" s="34" t="s">
        <v>448</v>
      </c>
      <c r="F86" s="34" t="s">
        <v>108</v>
      </c>
      <c r="G86" s="38">
        <v>18</v>
      </c>
      <c r="H86" s="338">
        <v>20</v>
      </c>
      <c r="I86" s="312">
        <v>4</v>
      </c>
      <c r="J86" s="79"/>
      <c r="K86" s="17"/>
    </row>
    <row r="87" spans="1:11" ht="16" x14ac:dyDescent="0.35">
      <c r="A87" s="316" t="s">
        <v>413</v>
      </c>
      <c r="B87" s="328" t="s">
        <v>471</v>
      </c>
      <c r="C87" s="34" t="s">
        <v>415</v>
      </c>
      <c r="D87" s="34"/>
      <c r="E87" s="34" t="s">
        <v>471</v>
      </c>
      <c r="F87" s="34" t="s">
        <v>108</v>
      </c>
      <c r="G87" s="38">
        <v>131</v>
      </c>
      <c r="H87" s="338">
        <v>124</v>
      </c>
      <c r="I87" s="312">
        <v>108</v>
      </c>
      <c r="J87" s="115"/>
      <c r="K87" s="17"/>
    </row>
    <row r="88" spans="1:11" ht="21" x14ac:dyDescent="0.35">
      <c r="A88" s="316" t="s">
        <v>413</v>
      </c>
      <c r="B88" s="328" t="s">
        <v>128</v>
      </c>
      <c r="C88" s="34" t="s">
        <v>415</v>
      </c>
      <c r="D88" s="34"/>
      <c r="E88" s="34" t="s">
        <v>128</v>
      </c>
      <c r="F88" s="34" t="s">
        <v>108</v>
      </c>
      <c r="G88" s="38">
        <v>70</v>
      </c>
      <c r="H88" s="338">
        <v>69</v>
      </c>
      <c r="I88" s="324"/>
      <c r="J88" s="45" t="s">
        <v>141</v>
      </c>
      <c r="K88" s="17"/>
    </row>
    <row r="89" spans="1:11" ht="16" x14ac:dyDescent="0.35">
      <c r="A89" s="316" t="s">
        <v>413</v>
      </c>
      <c r="B89" s="328" t="s">
        <v>472</v>
      </c>
      <c r="C89" s="34" t="s">
        <v>415</v>
      </c>
      <c r="D89" s="34"/>
      <c r="E89" s="34" t="s">
        <v>472</v>
      </c>
      <c r="F89" s="34" t="s">
        <v>108</v>
      </c>
      <c r="G89" s="311">
        <v>76</v>
      </c>
      <c r="H89" s="338">
        <v>74</v>
      </c>
      <c r="I89" s="312">
        <v>73</v>
      </c>
      <c r="J89" s="332"/>
      <c r="K89" s="17"/>
    </row>
    <row r="90" spans="1:11" ht="16" x14ac:dyDescent="0.35">
      <c r="A90" s="98" t="s">
        <v>413</v>
      </c>
      <c r="B90" s="310" t="s">
        <v>469</v>
      </c>
      <c r="C90" s="14" t="s">
        <v>415</v>
      </c>
      <c r="D90" s="14"/>
      <c r="E90" s="41" t="s">
        <v>469</v>
      </c>
      <c r="F90" s="14" t="s">
        <v>108</v>
      </c>
      <c r="G90" s="311">
        <v>18</v>
      </c>
      <c r="H90" s="338">
        <v>19</v>
      </c>
      <c r="I90" s="312">
        <v>19</v>
      </c>
      <c r="J90" s="313"/>
      <c r="K90" s="17"/>
    </row>
    <row r="91" spans="1:11" s="583" customFormat="1" ht="16" x14ac:dyDescent="0.35">
      <c r="A91" s="98" t="s">
        <v>413</v>
      </c>
      <c r="B91" s="310" t="s">
        <v>443</v>
      </c>
      <c r="C91" s="14" t="s">
        <v>415</v>
      </c>
      <c r="D91" s="14"/>
      <c r="E91" s="41" t="s">
        <v>443</v>
      </c>
      <c r="F91" s="14" t="s">
        <v>108</v>
      </c>
      <c r="G91" s="311"/>
      <c r="H91" s="338"/>
      <c r="I91" s="312">
        <v>2</v>
      </c>
      <c r="J91" s="313"/>
      <c r="K91" s="17"/>
    </row>
    <row r="92" spans="1:11" x14ac:dyDescent="0.35">
      <c r="A92" s="98"/>
      <c r="B92" s="307" t="s">
        <v>473</v>
      </c>
      <c r="C92" s="308"/>
      <c r="D92" s="308"/>
      <c r="E92" s="308"/>
      <c r="F92" s="308"/>
      <c r="G92" s="308"/>
      <c r="H92" s="337"/>
      <c r="I92" s="308"/>
      <c r="J92" s="308"/>
      <c r="K92" s="17"/>
    </row>
    <row r="93" spans="1:11" ht="16" x14ac:dyDescent="0.35">
      <c r="A93" s="98"/>
      <c r="B93" s="328" t="s">
        <v>102</v>
      </c>
      <c r="C93" s="34"/>
      <c r="D93" s="34" t="s">
        <v>13</v>
      </c>
      <c r="E93" s="34" t="s">
        <v>416</v>
      </c>
      <c r="F93" s="34" t="s">
        <v>108</v>
      </c>
      <c r="G93" s="311">
        <v>142729</v>
      </c>
      <c r="H93" s="338">
        <v>151135</v>
      </c>
      <c r="I93" s="312">
        <v>155423</v>
      </c>
      <c r="J93" s="275"/>
      <c r="K93" s="17"/>
    </row>
    <row r="94" spans="1:11" ht="16" x14ac:dyDescent="0.35">
      <c r="A94" s="98" t="s">
        <v>413</v>
      </c>
      <c r="B94" s="310" t="s">
        <v>129</v>
      </c>
      <c r="C94" s="14"/>
      <c r="D94" s="14" t="s">
        <v>13</v>
      </c>
      <c r="E94" s="14" t="s">
        <v>416</v>
      </c>
      <c r="F94" s="14" t="s">
        <v>108</v>
      </c>
      <c r="G94" s="311">
        <f>G4-G93</f>
        <v>36821</v>
      </c>
      <c r="H94" s="338">
        <v>40309</v>
      </c>
      <c r="I94" s="312">
        <v>41940</v>
      </c>
      <c r="J94" s="275"/>
      <c r="K94" s="17"/>
    </row>
    <row r="95" spans="1:11" x14ac:dyDescent="0.35">
      <c r="A95" s="98"/>
      <c r="B95" s="307" t="s">
        <v>474</v>
      </c>
      <c r="C95" s="308"/>
      <c r="D95" s="308"/>
      <c r="E95" s="308"/>
      <c r="F95" s="308"/>
      <c r="G95" s="308"/>
      <c r="H95" s="337"/>
      <c r="I95" s="308"/>
      <c r="J95" s="308"/>
      <c r="K95" s="17"/>
    </row>
    <row r="96" spans="1:11" ht="16" x14ac:dyDescent="0.35">
      <c r="A96" s="98" t="s">
        <v>413</v>
      </c>
      <c r="B96" s="310" t="s">
        <v>475</v>
      </c>
      <c r="C96" s="14" t="s">
        <v>476</v>
      </c>
      <c r="D96" s="14" t="s">
        <v>13</v>
      </c>
      <c r="E96" s="14" t="s">
        <v>416</v>
      </c>
      <c r="F96" s="14" t="s">
        <v>108</v>
      </c>
      <c r="G96" s="311">
        <v>15515</v>
      </c>
      <c r="H96" s="338">
        <v>16669</v>
      </c>
      <c r="I96" s="312">
        <v>14235</v>
      </c>
      <c r="J96" s="275"/>
      <c r="K96" s="17"/>
    </row>
    <row r="97" spans="1:11" ht="16" x14ac:dyDescent="0.35">
      <c r="A97" s="98" t="s">
        <v>413</v>
      </c>
      <c r="B97" s="328" t="s">
        <v>477</v>
      </c>
      <c r="C97" s="14" t="s">
        <v>476</v>
      </c>
      <c r="D97" s="14" t="s">
        <v>13</v>
      </c>
      <c r="E97" s="14" t="s">
        <v>416</v>
      </c>
      <c r="F97" s="14" t="s">
        <v>108</v>
      </c>
      <c r="G97" s="333"/>
      <c r="H97" s="338">
        <v>18902</v>
      </c>
      <c r="I97" s="312">
        <v>20660</v>
      </c>
      <c r="J97" s="45"/>
      <c r="K97" s="17"/>
    </row>
    <row r="98" spans="1:11" ht="16" x14ac:dyDescent="0.35">
      <c r="A98" s="98" t="s">
        <v>413</v>
      </c>
      <c r="B98" s="328" t="s">
        <v>478</v>
      </c>
      <c r="C98" s="14" t="s">
        <v>479</v>
      </c>
      <c r="D98" s="14" t="s">
        <v>13</v>
      </c>
      <c r="E98" s="14" t="s">
        <v>416</v>
      </c>
      <c r="F98" s="14" t="s">
        <v>108</v>
      </c>
      <c r="G98" s="333"/>
      <c r="H98" s="338">
        <v>3103</v>
      </c>
      <c r="I98" s="312">
        <v>2763</v>
      </c>
      <c r="J98" s="45"/>
      <c r="K98" s="17"/>
    </row>
    <row r="99" spans="1:11" ht="16" x14ac:dyDescent="0.35">
      <c r="A99" s="98" t="s">
        <v>413</v>
      </c>
      <c r="B99" s="310" t="s">
        <v>480</v>
      </c>
      <c r="C99" s="14" t="s">
        <v>476</v>
      </c>
      <c r="D99" s="14"/>
      <c r="E99" s="14" t="s">
        <v>416</v>
      </c>
      <c r="F99" s="14" t="s">
        <v>108</v>
      </c>
      <c r="G99" s="311">
        <v>4314</v>
      </c>
      <c r="H99" s="338">
        <v>4006</v>
      </c>
      <c r="I99" s="312">
        <v>3908</v>
      </c>
      <c r="J99" s="45"/>
      <c r="K99" s="17" t="s">
        <v>17</v>
      </c>
    </row>
    <row r="100" spans="1:11" ht="16" x14ac:dyDescent="0.35">
      <c r="A100" s="98" t="s">
        <v>413</v>
      </c>
      <c r="B100" s="310" t="s">
        <v>953</v>
      </c>
      <c r="C100" s="14" t="s">
        <v>476</v>
      </c>
      <c r="D100" s="14"/>
      <c r="E100" s="14" t="s">
        <v>416</v>
      </c>
      <c r="F100" s="14" t="s">
        <v>108</v>
      </c>
      <c r="G100" s="311">
        <v>975</v>
      </c>
      <c r="H100" s="338">
        <v>1093</v>
      </c>
      <c r="I100" s="312">
        <v>1475</v>
      </c>
      <c r="J100" s="313"/>
      <c r="K100" s="17"/>
    </row>
    <row r="101" spans="1:11" ht="31.5" x14ac:dyDescent="0.35">
      <c r="A101" s="98" t="s">
        <v>413</v>
      </c>
      <c r="B101" s="328" t="s">
        <v>481</v>
      </c>
      <c r="C101" s="14" t="s">
        <v>476</v>
      </c>
      <c r="D101" s="14" t="s">
        <v>13</v>
      </c>
      <c r="E101" s="14" t="s">
        <v>416</v>
      </c>
      <c r="F101" s="14" t="s">
        <v>35</v>
      </c>
      <c r="G101" s="315">
        <v>4.8</v>
      </c>
      <c r="H101" s="343">
        <v>9.9</v>
      </c>
      <c r="I101" s="334">
        <v>10.468020854972817</v>
      </c>
      <c r="J101" s="45" t="s">
        <v>954</v>
      </c>
      <c r="K101" s="17"/>
    </row>
    <row r="102" spans="1:11" x14ac:dyDescent="0.35">
      <c r="A102" s="98"/>
      <c r="B102" s="307" t="s">
        <v>482</v>
      </c>
      <c r="C102" s="308"/>
      <c r="D102" s="308"/>
      <c r="E102" s="308"/>
      <c r="F102" s="308"/>
      <c r="G102" s="308"/>
      <c r="H102" s="337"/>
      <c r="I102" s="308"/>
      <c r="J102" s="308"/>
      <c r="K102" s="17"/>
    </row>
    <row r="103" spans="1:11" ht="31.5" x14ac:dyDescent="0.35">
      <c r="A103" s="98" t="s">
        <v>413</v>
      </c>
      <c r="B103" s="310" t="s">
        <v>483</v>
      </c>
      <c r="C103" s="14" t="s">
        <v>476</v>
      </c>
      <c r="D103" s="14"/>
      <c r="E103" s="14" t="s">
        <v>416</v>
      </c>
      <c r="F103" s="14" t="s">
        <v>108</v>
      </c>
      <c r="G103" s="311">
        <v>11776</v>
      </c>
      <c r="H103" s="338">
        <v>10747</v>
      </c>
      <c r="I103" s="312">
        <v>12429</v>
      </c>
      <c r="J103" s="45" t="s">
        <v>484</v>
      </c>
      <c r="K103" s="17" t="s">
        <v>17</v>
      </c>
    </row>
    <row r="104" spans="1:11" ht="16" x14ac:dyDescent="0.35">
      <c r="A104" s="98" t="s">
        <v>413</v>
      </c>
      <c r="B104" s="310" t="s">
        <v>485</v>
      </c>
      <c r="C104" s="14" t="s">
        <v>476</v>
      </c>
      <c r="D104" s="14"/>
      <c r="E104" s="14" t="s">
        <v>416</v>
      </c>
      <c r="F104" s="14" t="s">
        <v>108</v>
      </c>
      <c r="G104" s="311">
        <v>11141</v>
      </c>
      <c r="H104" s="338">
        <v>10700</v>
      </c>
      <c r="I104" s="312">
        <v>12514</v>
      </c>
      <c r="J104" s="313"/>
      <c r="K104" s="17"/>
    </row>
    <row r="105" spans="1:11" x14ac:dyDescent="0.35">
      <c r="A105" s="98"/>
      <c r="B105" s="307" t="s">
        <v>486</v>
      </c>
      <c r="C105" s="308"/>
      <c r="D105" s="308"/>
      <c r="E105" s="308"/>
      <c r="F105" s="308"/>
      <c r="G105" s="308"/>
      <c r="H105" s="337"/>
      <c r="I105" s="308"/>
      <c r="J105" s="308"/>
      <c r="K105" s="17"/>
    </row>
    <row r="106" spans="1:11" ht="16" x14ac:dyDescent="0.35">
      <c r="A106" s="98" t="s">
        <v>413</v>
      </c>
      <c r="B106" s="310" t="s">
        <v>487</v>
      </c>
      <c r="C106" s="14" t="s">
        <v>415</v>
      </c>
      <c r="D106" s="14" t="s">
        <v>13</v>
      </c>
      <c r="E106" s="14" t="s">
        <v>416</v>
      </c>
      <c r="F106" s="14" t="s">
        <v>108</v>
      </c>
      <c r="G106" s="311">
        <v>9586</v>
      </c>
      <c r="H106" s="338">
        <v>9627</v>
      </c>
      <c r="I106" s="312">
        <v>10156</v>
      </c>
      <c r="J106" s="45"/>
      <c r="K106" s="17"/>
    </row>
    <row r="107" spans="1:11" ht="16" x14ac:dyDescent="0.35">
      <c r="A107" s="98" t="s">
        <v>413</v>
      </c>
      <c r="B107" s="310" t="s">
        <v>488</v>
      </c>
      <c r="C107" s="14" t="s">
        <v>415</v>
      </c>
      <c r="D107" s="14" t="s">
        <v>13</v>
      </c>
      <c r="E107" s="14" t="s">
        <v>416</v>
      </c>
      <c r="F107" s="14" t="s">
        <v>35</v>
      </c>
      <c r="G107" s="315">
        <f>(G106*100)/G4</f>
        <v>5.3389028125870235</v>
      </c>
      <c r="H107" s="344">
        <v>5.0286245586176635E-2</v>
      </c>
      <c r="I107" s="335">
        <v>5.1458480059585636E-2</v>
      </c>
      <c r="J107" s="45"/>
      <c r="K107" s="17"/>
    </row>
    <row r="108" spans="1:11" x14ac:dyDescent="0.35">
      <c r="A108" s="336"/>
      <c r="B108" s="307" t="s">
        <v>489</v>
      </c>
      <c r="C108" s="308"/>
      <c r="D108" s="308"/>
      <c r="E108" s="308"/>
      <c r="F108" s="308"/>
      <c r="G108" s="308"/>
      <c r="H108" s="337"/>
      <c r="I108" s="308"/>
      <c r="J108" s="308"/>
      <c r="K108" s="17"/>
    </row>
    <row r="109" spans="1:11" ht="31.5" x14ac:dyDescent="0.35">
      <c r="A109" s="98" t="s">
        <v>413</v>
      </c>
      <c r="B109" s="314" t="s">
        <v>490</v>
      </c>
      <c r="C109" s="14"/>
      <c r="D109" s="14" t="s">
        <v>13</v>
      </c>
      <c r="E109" s="14" t="s">
        <v>95</v>
      </c>
      <c r="F109" s="14" t="s">
        <v>491</v>
      </c>
      <c r="G109" s="311">
        <v>16</v>
      </c>
      <c r="H109" s="338">
        <v>16</v>
      </c>
      <c r="I109" s="312">
        <v>16</v>
      </c>
      <c r="J109" s="45" t="s">
        <v>955</v>
      </c>
      <c r="K109" s="17"/>
    </row>
    <row r="110" spans="1:11" ht="16" x14ac:dyDescent="0.35">
      <c r="A110" s="98" t="s">
        <v>413</v>
      </c>
      <c r="B110" s="314" t="s">
        <v>492</v>
      </c>
      <c r="C110" s="14"/>
      <c r="D110" s="14" t="s">
        <v>13</v>
      </c>
      <c r="E110" s="14" t="s">
        <v>95</v>
      </c>
      <c r="F110" s="14" t="s">
        <v>491</v>
      </c>
      <c r="G110" s="311">
        <v>4</v>
      </c>
      <c r="H110" s="338">
        <v>5</v>
      </c>
      <c r="I110" s="312">
        <v>5</v>
      </c>
      <c r="J110" s="45" t="s">
        <v>956</v>
      </c>
      <c r="K110" s="17"/>
    </row>
  </sheetData>
  <mergeCells count="1">
    <mergeCell ref="A1:B1"/>
  </mergeCells>
  <hyperlinks>
    <hyperlink ref="K1" location="'Table of contents'!A1" display="'Table of contents'!A1" xr:uid="{AA66763C-074F-4280-A677-A9C69BEACA3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AA122-74EC-4B2F-B858-090F67599EE0}">
  <sheetPr>
    <tabColor theme="4"/>
  </sheetPr>
  <dimension ref="A1:K24"/>
  <sheetViews>
    <sheetView topLeftCell="A30" workbookViewId="0">
      <selection activeCell="F15" sqref="F15"/>
    </sheetView>
  </sheetViews>
  <sheetFormatPr baseColWidth="10" defaultRowHeight="14.5" x14ac:dyDescent="0.35"/>
  <cols>
    <col min="2" max="2" width="45.54296875" customWidth="1"/>
    <col min="9" max="9" width="12.36328125" bestFit="1" customWidth="1"/>
    <col min="10" max="10" width="38.1796875" customWidth="1"/>
  </cols>
  <sheetData>
    <row r="1" spans="1:11" ht="22" x14ac:dyDescent="0.35">
      <c r="A1" s="656" t="s">
        <v>493</v>
      </c>
      <c r="B1" s="656"/>
      <c r="C1" s="656"/>
      <c r="D1" s="656"/>
      <c r="E1" s="656"/>
      <c r="F1" s="656"/>
      <c r="G1" s="656"/>
      <c r="H1" s="656"/>
      <c r="I1" s="656"/>
      <c r="J1" s="657"/>
      <c r="K1" s="184" t="s">
        <v>1</v>
      </c>
    </row>
    <row r="2" spans="1:11" ht="21" x14ac:dyDescent="0.35">
      <c r="A2" s="354"/>
      <c r="B2" s="305" t="s">
        <v>2</v>
      </c>
      <c r="C2" s="306" t="s">
        <v>3</v>
      </c>
      <c r="D2" s="306" t="s">
        <v>4</v>
      </c>
      <c r="E2" s="306" t="s">
        <v>5</v>
      </c>
      <c r="F2" s="306" t="s">
        <v>6</v>
      </c>
      <c r="G2" s="306">
        <v>2023</v>
      </c>
      <c r="H2" s="306">
        <v>2024</v>
      </c>
      <c r="I2" s="305">
        <v>2025</v>
      </c>
      <c r="J2" s="306" t="s">
        <v>7</v>
      </c>
      <c r="K2" s="355"/>
    </row>
    <row r="3" spans="1:11" x14ac:dyDescent="0.35">
      <c r="A3" s="356"/>
      <c r="B3" s="307" t="s">
        <v>494</v>
      </c>
      <c r="C3" s="308"/>
      <c r="D3" s="308"/>
      <c r="E3" s="308"/>
      <c r="F3" s="308"/>
      <c r="G3" s="308"/>
      <c r="H3" s="308"/>
      <c r="I3" s="308"/>
      <c r="J3" s="308"/>
      <c r="K3" s="309"/>
    </row>
    <row r="4" spans="1:11" x14ac:dyDescent="0.35">
      <c r="A4" s="356"/>
      <c r="B4" s="349" t="s">
        <v>495</v>
      </c>
      <c r="C4" s="350"/>
      <c r="D4" s="350"/>
      <c r="E4" s="350"/>
      <c r="F4" s="350"/>
      <c r="G4" s="350"/>
      <c r="H4" s="350"/>
      <c r="I4" s="350"/>
      <c r="J4" s="350"/>
      <c r="K4" s="180"/>
    </row>
    <row r="5" spans="1:11" ht="22" x14ac:dyDescent="0.35">
      <c r="A5" s="356" t="s">
        <v>496</v>
      </c>
      <c r="B5" s="99" t="s">
        <v>497</v>
      </c>
      <c r="C5" s="45" t="s">
        <v>498</v>
      </c>
      <c r="D5" s="45" t="s">
        <v>13</v>
      </c>
      <c r="E5" s="45" t="s">
        <v>416</v>
      </c>
      <c r="F5" s="45" t="s">
        <v>35</v>
      </c>
      <c r="G5" s="357">
        <v>0.24</v>
      </c>
      <c r="H5" s="387">
        <v>0.26700000000000002</v>
      </c>
      <c r="I5" s="358">
        <v>0.28000000000000003</v>
      </c>
      <c r="J5" s="42" t="s">
        <v>957</v>
      </c>
      <c r="K5" s="180"/>
    </row>
    <row r="6" spans="1:11" x14ac:dyDescent="0.35">
      <c r="A6" s="356"/>
      <c r="B6" s="349" t="s">
        <v>416</v>
      </c>
      <c r="C6" s="350"/>
      <c r="D6" s="350"/>
      <c r="E6" s="350"/>
      <c r="F6" s="350"/>
      <c r="G6" s="350"/>
      <c r="H6" s="388"/>
      <c r="I6" s="350"/>
      <c r="J6" s="373"/>
      <c r="K6" s="180"/>
    </row>
    <row r="7" spans="1:11" ht="16" x14ac:dyDescent="0.4">
      <c r="A7" s="356" t="s">
        <v>496</v>
      </c>
      <c r="B7" s="99" t="s">
        <v>422</v>
      </c>
      <c r="C7" s="45" t="s">
        <v>415</v>
      </c>
      <c r="D7" s="45" t="s">
        <v>13</v>
      </c>
      <c r="E7" s="42" t="s">
        <v>416</v>
      </c>
      <c r="F7" s="45" t="s">
        <v>108</v>
      </c>
      <c r="G7" s="359">
        <v>132264</v>
      </c>
      <c r="H7" s="389">
        <v>140663</v>
      </c>
      <c r="I7" s="360">
        <v>144867</v>
      </c>
      <c r="J7" s="361"/>
      <c r="K7" s="180"/>
    </row>
    <row r="8" spans="1:11" ht="16" x14ac:dyDescent="0.4">
      <c r="A8" s="356" t="s">
        <v>496</v>
      </c>
      <c r="B8" s="99" t="s">
        <v>420</v>
      </c>
      <c r="C8" s="45" t="s">
        <v>415</v>
      </c>
      <c r="D8" s="45" t="s">
        <v>13</v>
      </c>
      <c r="E8" s="42" t="s">
        <v>416</v>
      </c>
      <c r="F8" s="45" t="s">
        <v>108</v>
      </c>
      <c r="G8" s="359">
        <v>47286</v>
      </c>
      <c r="H8" s="390">
        <v>50625</v>
      </c>
      <c r="I8" s="360">
        <v>52358</v>
      </c>
      <c r="J8" s="361"/>
      <c r="K8" s="180"/>
    </row>
    <row r="9" spans="1:11" ht="16" x14ac:dyDescent="0.4">
      <c r="A9" s="356" t="s">
        <v>496</v>
      </c>
      <c r="B9" s="99" t="s">
        <v>499</v>
      </c>
      <c r="C9" s="45" t="s">
        <v>415</v>
      </c>
      <c r="D9" s="45"/>
      <c r="E9" s="42" t="s">
        <v>416</v>
      </c>
      <c r="F9" s="45" t="s">
        <v>108</v>
      </c>
      <c r="G9" s="359">
        <v>43975</v>
      </c>
      <c r="H9" s="389">
        <v>48465</v>
      </c>
      <c r="I9" s="360">
        <v>50830</v>
      </c>
      <c r="J9" s="361"/>
      <c r="K9" s="180"/>
    </row>
    <row r="10" spans="1:11" ht="16" x14ac:dyDescent="0.4">
      <c r="A10" s="356" t="s">
        <v>496</v>
      </c>
      <c r="B10" s="99" t="s">
        <v>500</v>
      </c>
      <c r="C10" s="45" t="s">
        <v>415</v>
      </c>
      <c r="D10" s="45"/>
      <c r="E10" s="42" t="s">
        <v>416</v>
      </c>
      <c r="F10" s="45" t="s">
        <v>108</v>
      </c>
      <c r="G10" s="359">
        <v>18219</v>
      </c>
      <c r="H10" s="389">
        <v>20232</v>
      </c>
      <c r="I10" s="360">
        <v>21470</v>
      </c>
      <c r="J10" s="46"/>
      <c r="K10" s="180"/>
    </row>
    <row r="11" spans="1:11" ht="16" x14ac:dyDescent="0.4">
      <c r="A11" s="362" t="s">
        <v>496</v>
      </c>
      <c r="B11" s="363" t="s">
        <v>501</v>
      </c>
      <c r="C11" s="79"/>
      <c r="D11" s="79"/>
      <c r="E11" s="73" t="s">
        <v>416</v>
      </c>
      <c r="F11" s="79" t="s">
        <v>35</v>
      </c>
      <c r="G11" s="359"/>
      <c r="H11" s="584">
        <v>1.7999999999999999E-2</v>
      </c>
      <c r="I11" s="585">
        <v>1.7</v>
      </c>
      <c r="J11" s="365"/>
      <c r="K11" s="180"/>
    </row>
    <row r="12" spans="1:11" ht="21" x14ac:dyDescent="0.4">
      <c r="A12" s="356" t="s">
        <v>496</v>
      </c>
      <c r="B12" s="99" t="s">
        <v>958</v>
      </c>
      <c r="C12" s="45" t="s">
        <v>502</v>
      </c>
      <c r="D12" s="45"/>
      <c r="E12" s="42" t="s">
        <v>416</v>
      </c>
      <c r="F12" s="45" t="s">
        <v>35</v>
      </c>
      <c r="G12" s="366">
        <v>38.5</v>
      </c>
      <c r="H12" s="392">
        <v>39.964444444444446</v>
      </c>
      <c r="I12" s="367">
        <v>41.006149967531222</v>
      </c>
      <c r="J12" s="45" t="s">
        <v>503</v>
      </c>
      <c r="K12" s="180"/>
    </row>
    <row r="13" spans="1:11" ht="16" x14ac:dyDescent="0.4">
      <c r="A13" s="356" t="s">
        <v>496</v>
      </c>
      <c r="B13" s="99" t="s">
        <v>959</v>
      </c>
      <c r="C13" s="45" t="s">
        <v>502</v>
      </c>
      <c r="D13" s="45"/>
      <c r="E13" s="42" t="s">
        <v>416</v>
      </c>
      <c r="F13" s="45" t="s">
        <v>35</v>
      </c>
      <c r="G13" s="368">
        <v>0.317</v>
      </c>
      <c r="H13" s="393">
        <v>0.32993197278911562</v>
      </c>
      <c r="I13" s="586">
        <f>0.338435940099834*100</f>
        <v>33.843594009983406</v>
      </c>
      <c r="J13" s="181"/>
      <c r="K13" s="180"/>
    </row>
    <row r="14" spans="1:11" ht="16" x14ac:dyDescent="0.4">
      <c r="A14" s="356" t="s">
        <v>496</v>
      </c>
      <c r="B14" s="99" t="s">
        <v>960</v>
      </c>
      <c r="C14" s="45" t="s">
        <v>502</v>
      </c>
      <c r="D14" s="45"/>
      <c r="E14" s="42" t="s">
        <v>416</v>
      </c>
      <c r="F14" s="45" t="s">
        <v>35</v>
      </c>
      <c r="G14" s="366">
        <v>29.3</v>
      </c>
      <c r="H14" s="392">
        <v>29.451067732215382</v>
      </c>
      <c r="I14" s="367">
        <v>29.695712309820195</v>
      </c>
      <c r="J14" s="42"/>
      <c r="K14" s="180"/>
    </row>
    <row r="15" spans="1:11" x14ac:dyDescent="0.35">
      <c r="A15" s="356"/>
      <c r="B15" s="307" t="s">
        <v>504</v>
      </c>
      <c r="C15" s="308"/>
      <c r="D15" s="308"/>
      <c r="E15" s="308"/>
      <c r="F15" s="308"/>
      <c r="G15" s="308"/>
      <c r="H15" s="394"/>
      <c r="I15" s="308"/>
      <c r="J15" s="309"/>
      <c r="K15" s="180"/>
    </row>
    <row r="16" spans="1:11" ht="16" x14ac:dyDescent="0.4">
      <c r="A16" s="356" t="s">
        <v>496</v>
      </c>
      <c r="B16" s="99" t="s">
        <v>505</v>
      </c>
      <c r="C16" s="45" t="s">
        <v>415</v>
      </c>
      <c r="D16" s="45" t="s">
        <v>13</v>
      </c>
      <c r="E16" s="42" t="s">
        <v>416</v>
      </c>
      <c r="F16" s="369" t="s">
        <v>108</v>
      </c>
      <c r="G16" s="359">
        <v>12</v>
      </c>
      <c r="H16" s="389">
        <v>13</v>
      </c>
      <c r="I16" s="360">
        <v>14</v>
      </c>
      <c r="J16" s="46"/>
      <c r="K16" s="180"/>
    </row>
    <row r="17" spans="1:11" ht="16" x14ac:dyDescent="0.4">
      <c r="A17" s="356" t="s">
        <v>496</v>
      </c>
      <c r="B17" s="99" t="s">
        <v>506</v>
      </c>
      <c r="C17" s="45" t="s">
        <v>507</v>
      </c>
      <c r="D17" s="45" t="s">
        <v>13</v>
      </c>
      <c r="E17" s="42" t="s">
        <v>416</v>
      </c>
      <c r="F17" s="369" t="s">
        <v>108</v>
      </c>
      <c r="G17" s="359">
        <v>3</v>
      </c>
      <c r="H17" s="389">
        <v>3</v>
      </c>
      <c r="I17" s="360">
        <v>5</v>
      </c>
      <c r="J17" s="46"/>
      <c r="K17" s="180"/>
    </row>
    <row r="18" spans="1:11" ht="16" x14ac:dyDescent="0.4">
      <c r="A18" s="356" t="s">
        <v>496</v>
      </c>
      <c r="B18" s="99" t="s">
        <v>508</v>
      </c>
      <c r="C18" s="45" t="s">
        <v>507</v>
      </c>
      <c r="D18" s="45" t="s">
        <v>13</v>
      </c>
      <c r="E18" s="42" t="s">
        <v>416</v>
      </c>
      <c r="F18" s="369" t="s">
        <v>35</v>
      </c>
      <c r="G18" s="370">
        <v>0.25</v>
      </c>
      <c r="H18" s="395">
        <v>0.23076923076923078</v>
      </c>
      <c r="I18" s="371">
        <v>0.35714285714285715</v>
      </c>
      <c r="J18" s="46"/>
      <c r="K18" s="180"/>
    </row>
    <row r="19" spans="1:11" x14ac:dyDescent="0.35">
      <c r="A19" s="356"/>
      <c r="B19" s="307" t="s">
        <v>509</v>
      </c>
      <c r="C19" s="308"/>
      <c r="D19" s="308"/>
      <c r="E19" s="308"/>
      <c r="F19" s="308"/>
      <c r="G19" s="308"/>
      <c r="H19" s="394"/>
      <c r="I19" s="308"/>
      <c r="J19" s="309"/>
      <c r="K19" s="180"/>
    </row>
    <row r="20" spans="1:11" x14ac:dyDescent="0.35">
      <c r="A20" s="356"/>
      <c r="B20" s="349" t="s">
        <v>510</v>
      </c>
      <c r="C20" s="350"/>
      <c r="D20" s="350"/>
      <c r="E20" s="350"/>
      <c r="F20" s="350"/>
      <c r="G20" s="350"/>
      <c r="H20" s="388"/>
      <c r="I20" s="350"/>
      <c r="J20" s="373"/>
      <c r="K20" s="180"/>
    </row>
    <row r="21" spans="1:11" ht="16" x14ac:dyDescent="0.4">
      <c r="A21" s="356" t="s">
        <v>496</v>
      </c>
      <c r="B21" s="99" t="s">
        <v>416</v>
      </c>
      <c r="C21" s="45" t="s">
        <v>415</v>
      </c>
      <c r="D21" s="45" t="s">
        <v>13</v>
      </c>
      <c r="E21" s="42" t="s">
        <v>416</v>
      </c>
      <c r="F21" s="45" t="s">
        <v>108</v>
      </c>
      <c r="G21" s="359">
        <v>7054</v>
      </c>
      <c r="H21" s="389">
        <v>8096</v>
      </c>
      <c r="I21" s="360">
        <v>8961</v>
      </c>
      <c r="J21" s="361"/>
      <c r="K21" s="180"/>
    </row>
    <row r="22" spans="1:11" ht="16" x14ac:dyDescent="0.4">
      <c r="A22" s="356" t="s">
        <v>496</v>
      </c>
      <c r="B22" s="99" t="s">
        <v>35</v>
      </c>
      <c r="C22" s="45" t="s">
        <v>415</v>
      </c>
      <c r="D22" s="45" t="s">
        <v>13</v>
      </c>
      <c r="E22" s="42" t="s">
        <v>416</v>
      </c>
      <c r="F22" s="45" t="s">
        <v>35</v>
      </c>
      <c r="G22" s="372">
        <f>(G21*100)/179550</f>
        <v>3.9287106655527708</v>
      </c>
      <c r="H22" s="391">
        <v>4.2289128935876809E-2</v>
      </c>
      <c r="I22" s="364">
        <v>4.5403647086839985E-2</v>
      </c>
      <c r="J22" s="46"/>
      <c r="K22" s="180"/>
    </row>
    <row r="23" spans="1:11" x14ac:dyDescent="0.35">
      <c r="A23" s="356"/>
      <c r="B23" s="349" t="s">
        <v>511</v>
      </c>
      <c r="C23" s="350"/>
      <c r="D23" s="350"/>
      <c r="E23" s="350"/>
      <c r="F23" s="350"/>
      <c r="G23" s="350"/>
      <c r="H23" s="388"/>
      <c r="I23" s="350"/>
      <c r="J23" s="373"/>
      <c r="K23" s="180"/>
    </row>
    <row r="24" spans="1:11" ht="16" x14ac:dyDescent="0.4">
      <c r="A24" s="356" t="s">
        <v>496</v>
      </c>
      <c r="B24" s="99" t="s">
        <v>416</v>
      </c>
      <c r="C24" s="45" t="s">
        <v>415</v>
      </c>
      <c r="D24" s="45"/>
      <c r="E24" s="42" t="s">
        <v>416</v>
      </c>
      <c r="F24" s="369" t="s">
        <v>108</v>
      </c>
      <c r="G24" s="359">
        <v>303</v>
      </c>
      <c r="H24" s="389">
        <v>353</v>
      </c>
      <c r="I24" s="360">
        <v>285</v>
      </c>
      <c r="J24" s="46"/>
      <c r="K24" s="180"/>
    </row>
  </sheetData>
  <mergeCells count="2">
    <mergeCell ref="A1:B1"/>
    <mergeCell ref="C1:J1"/>
  </mergeCells>
  <hyperlinks>
    <hyperlink ref="K1" location="'Table of contents'!A1" display="'Table of contents'!A1" xr:uid="{A0610BD3-70E1-499A-8346-C4BE44E6E5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7105-3166-4980-8F09-EC96E56ED440}">
  <sheetPr>
    <tabColor theme="1" tint="0.499984740745262"/>
  </sheetPr>
  <dimension ref="A1:B44"/>
  <sheetViews>
    <sheetView zoomScale="123" workbookViewId="0">
      <selection activeCell="A19" sqref="A19"/>
    </sheetView>
  </sheetViews>
  <sheetFormatPr baseColWidth="10" defaultRowHeight="14.5" x14ac:dyDescent="0.35"/>
  <cols>
    <col min="1" max="1" width="62.08984375" customWidth="1"/>
    <col min="2" max="2" width="135.26953125" style="172" customWidth="1"/>
  </cols>
  <sheetData>
    <row r="1" spans="1:2" x14ac:dyDescent="0.35">
      <c r="A1" s="464" t="s">
        <v>791</v>
      </c>
      <c r="B1" s="464" t="s">
        <v>792</v>
      </c>
    </row>
    <row r="2" spans="1:2" x14ac:dyDescent="0.35">
      <c r="A2" s="591" t="s">
        <v>793</v>
      </c>
      <c r="B2" s="591"/>
    </row>
    <row r="3" spans="1:2" x14ac:dyDescent="0.35">
      <c r="A3" s="544" t="s">
        <v>794</v>
      </c>
      <c r="B3" s="545" t="s">
        <v>795</v>
      </c>
    </row>
    <row r="4" spans="1:2" x14ac:dyDescent="0.35">
      <c r="A4" s="544" t="s">
        <v>796</v>
      </c>
      <c r="B4" s="545" t="s">
        <v>797</v>
      </c>
    </row>
    <row r="5" spans="1:2" x14ac:dyDescent="0.35">
      <c r="A5" s="544" t="s">
        <v>798</v>
      </c>
      <c r="B5" s="545" t="s">
        <v>799</v>
      </c>
    </row>
    <row r="6" spans="1:2" x14ac:dyDescent="0.35">
      <c r="A6" s="544" t="s">
        <v>800</v>
      </c>
      <c r="B6" s="545" t="s">
        <v>801</v>
      </c>
    </row>
    <row r="7" spans="1:2" ht="20" x14ac:dyDescent="0.35">
      <c r="A7" s="546" t="s">
        <v>873</v>
      </c>
      <c r="B7" s="545" t="s">
        <v>802</v>
      </c>
    </row>
    <row r="8" spans="1:2" x14ac:dyDescent="0.35">
      <c r="A8" s="544" t="s">
        <v>851</v>
      </c>
      <c r="B8" s="545" t="s">
        <v>803</v>
      </c>
    </row>
    <row r="9" spans="1:2" x14ac:dyDescent="0.35">
      <c r="A9" s="544" t="s">
        <v>804</v>
      </c>
      <c r="B9" s="545" t="s">
        <v>805</v>
      </c>
    </row>
    <row r="10" spans="1:2" x14ac:dyDescent="0.35">
      <c r="A10" s="544" t="s">
        <v>806</v>
      </c>
      <c r="B10" s="545" t="s">
        <v>807</v>
      </c>
    </row>
    <row r="11" spans="1:2" x14ac:dyDescent="0.35">
      <c r="A11" s="591" t="s">
        <v>808</v>
      </c>
      <c r="B11" s="591"/>
    </row>
    <row r="12" spans="1:2" x14ac:dyDescent="0.35">
      <c r="A12" s="546" t="s">
        <v>852</v>
      </c>
      <c r="B12" s="545" t="s">
        <v>978</v>
      </c>
    </row>
    <row r="13" spans="1:2" x14ac:dyDescent="0.35">
      <c r="A13" s="546" t="s">
        <v>853</v>
      </c>
      <c r="B13" s="545" t="s">
        <v>979</v>
      </c>
    </row>
    <row r="14" spans="1:2" x14ac:dyDescent="0.35">
      <c r="A14" s="544" t="s">
        <v>809</v>
      </c>
      <c r="B14" s="545" t="s">
        <v>810</v>
      </c>
    </row>
    <row r="15" spans="1:2" x14ac:dyDescent="0.35">
      <c r="A15" s="546" t="s">
        <v>811</v>
      </c>
      <c r="B15" s="545" t="s">
        <v>812</v>
      </c>
    </row>
    <row r="16" spans="1:2" x14ac:dyDescent="0.35">
      <c r="A16" s="546" t="s">
        <v>813</v>
      </c>
      <c r="B16" s="545" t="s">
        <v>814</v>
      </c>
    </row>
    <row r="17" spans="1:2" x14ac:dyDescent="0.35">
      <c r="A17" s="592" t="s">
        <v>815</v>
      </c>
      <c r="B17" s="545" t="s">
        <v>816</v>
      </c>
    </row>
    <row r="18" spans="1:2" x14ac:dyDescent="0.35">
      <c r="A18" s="592"/>
      <c r="B18" s="545" t="s">
        <v>817</v>
      </c>
    </row>
    <row r="19" spans="1:2" x14ac:dyDescent="0.35">
      <c r="A19" s="546" t="s">
        <v>976</v>
      </c>
      <c r="B19" s="545" t="s">
        <v>977</v>
      </c>
    </row>
    <row r="20" spans="1:2" x14ac:dyDescent="0.35">
      <c r="A20" s="544" t="s">
        <v>818</v>
      </c>
      <c r="B20" s="545" t="s">
        <v>819</v>
      </c>
    </row>
    <row r="21" spans="1:2" x14ac:dyDescent="0.35">
      <c r="A21" s="544" t="s">
        <v>871</v>
      </c>
      <c r="B21" s="545" t="s">
        <v>872</v>
      </c>
    </row>
    <row r="22" spans="1:2" x14ac:dyDescent="0.35">
      <c r="A22" s="544" t="s">
        <v>975</v>
      </c>
      <c r="B22" s="545" t="s">
        <v>820</v>
      </c>
    </row>
    <row r="23" spans="1:2" x14ac:dyDescent="0.35">
      <c r="A23" s="591" t="s">
        <v>821</v>
      </c>
      <c r="B23" s="591"/>
    </row>
    <row r="24" spans="1:2" ht="20" x14ac:dyDescent="0.35">
      <c r="A24" s="546" t="s">
        <v>822</v>
      </c>
      <c r="B24" s="545" t="s">
        <v>823</v>
      </c>
    </row>
    <row r="25" spans="1:2" x14ac:dyDescent="0.35">
      <c r="A25" s="546" t="s">
        <v>824</v>
      </c>
      <c r="B25" s="545" t="s">
        <v>825</v>
      </c>
    </row>
    <row r="26" spans="1:2" x14ac:dyDescent="0.35">
      <c r="A26" s="546" t="s">
        <v>826</v>
      </c>
      <c r="B26" s="545" t="s">
        <v>827</v>
      </c>
    </row>
    <row r="27" spans="1:2" x14ac:dyDescent="0.35">
      <c r="A27" s="546" t="s">
        <v>854</v>
      </c>
      <c r="B27" s="545" t="s">
        <v>828</v>
      </c>
    </row>
    <row r="28" spans="1:2" x14ac:dyDescent="0.35">
      <c r="A28" s="546" t="s">
        <v>829</v>
      </c>
      <c r="B28" s="545" t="s">
        <v>830</v>
      </c>
    </row>
    <row r="29" spans="1:2" x14ac:dyDescent="0.35">
      <c r="A29" s="592" t="s">
        <v>831</v>
      </c>
      <c r="B29" s="545" t="s">
        <v>832</v>
      </c>
    </row>
    <row r="30" spans="1:2" x14ac:dyDescent="0.35">
      <c r="A30" s="592"/>
      <c r="B30" s="545" t="s">
        <v>833</v>
      </c>
    </row>
    <row r="31" spans="1:2" x14ac:dyDescent="0.35">
      <c r="A31" s="546" t="s">
        <v>834</v>
      </c>
      <c r="B31" s="545" t="s">
        <v>835</v>
      </c>
    </row>
    <row r="32" spans="1:2" x14ac:dyDescent="0.35">
      <c r="A32" s="546" t="s">
        <v>836</v>
      </c>
      <c r="B32" s="545" t="s">
        <v>870</v>
      </c>
    </row>
    <row r="33" spans="1:2" x14ac:dyDescent="0.35">
      <c r="A33" s="546" t="s">
        <v>837</v>
      </c>
      <c r="B33" s="545" t="s">
        <v>838</v>
      </c>
    </row>
    <row r="34" spans="1:2" x14ac:dyDescent="0.35">
      <c r="A34" s="591" t="s">
        <v>839</v>
      </c>
      <c r="B34" s="591"/>
    </row>
    <row r="35" spans="1:2" x14ac:dyDescent="0.35">
      <c r="A35" s="544" t="s">
        <v>840</v>
      </c>
      <c r="B35" s="545" t="s">
        <v>841</v>
      </c>
    </row>
    <row r="36" spans="1:2" x14ac:dyDescent="0.35">
      <c r="A36" s="544" t="s">
        <v>842</v>
      </c>
      <c r="B36" s="545" t="s">
        <v>819</v>
      </c>
    </row>
    <row r="37" spans="1:2" x14ac:dyDescent="0.35">
      <c r="A37" s="544" t="s">
        <v>843</v>
      </c>
      <c r="B37" s="545" t="s">
        <v>844</v>
      </c>
    </row>
    <row r="38" spans="1:2" x14ac:dyDescent="0.35">
      <c r="A38" s="591" t="s">
        <v>845</v>
      </c>
      <c r="B38" s="591"/>
    </row>
    <row r="39" spans="1:2" x14ac:dyDescent="0.35">
      <c r="A39" s="546" t="s">
        <v>846</v>
      </c>
      <c r="B39" s="545" t="s">
        <v>847</v>
      </c>
    </row>
    <row r="40" spans="1:2" x14ac:dyDescent="0.35">
      <c r="A40" s="544" t="s">
        <v>848</v>
      </c>
      <c r="B40" s="545" t="s">
        <v>849</v>
      </c>
    </row>
    <row r="41" spans="1:2" x14ac:dyDescent="0.35">
      <c r="A41" s="546" t="s">
        <v>855</v>
      </c>
      <c r="B41" s="545" t="s">
        <v>869</v>
      </c>
    </row>
    <row r="42" spans="1:2" x14ac:dyDescent="0.35">
      <c r="A42" s="546" t="s">
        <v>856</v>
      </c>
      <c r="B42" s="545" t="s">
        <v>850</v>
      </c>
    </row>
    <row r="44" spans="1:2" x14ac:dyDescent="0.35">
      <c r="A44" s="542"/>
    </row>
  </sheetData>
  <mergeCells count="7">
    <mergeCell ref="A38:B38"/>
    <mergeCell ref="A2:B2"/>
    <mergeCell ref="A11:B11"/>
    <mergeCell ref="A17:A18"/>
    <mergeCell ref="A23:B23"/>
    <mergeCell ref="A29:A30"/>
    <mergeCell ref="A34:B34"/>
  </mergeCells>
  <hyperlinks>
    <hyperlink ref="B3" r:id="rId1" xr:uid="{936A3585-F706-4909-875C-5B26C479BA34}"/>
    <hyperlink ref="B4" r:id="rId2" display="https://urldefense.com/v3/__https:/www.edf.fr/en/the-edf-group/taking-action-as-a-responsible-company/reports-and-indicators/2021-impact-report__;!!D8DunMSJ4IdR!tniFpiOgjDPkRlWmS997RwnXZ2nlq6r7Mwnh0v7QIeMcCh8H-PQzbqeoHGE8E6jjINUPPLYykg$" xr:uid="{A56837FB-421B-4CAB-9FB0-DA28548D9744}"/>
    <hyperlink ref="B8" r:id="rId3" xr:uid="{CEE861FB-CFEA-4EE3-BB12-08A51CB79028}"/>
    <hyperlink ref="B12" r:id="rId4" xr:uid="{18822B0C-D4D6-40D4-BC98-36CBB9B0E028}"/>
    <hyperlink ref="B15" r:id="rId5" xr:uid="{EAF24B22-5436-4CF3-B06B-83B06FD21493}"/>
    <hyperlink ref="B16" r:id="rId6" xr:uid="{FE009190-8752-4C28-87E7-55687667C1A4}"/>
    <hyperlink ref="B17" r:id="rId7" xr:uid="{2C308999-5990-4BAB-B2BF-7A9E83833A5C}"/>
    <hyperlink ref="B19" r:id="rId8" xr:uid="{2CE6945A-EF46-48BE-BEB4-89FAD2CCCF55}"/>
    <hyperlink ref="B22" r:id="rId9" xr:uid="{5B297C1E-4C98-46A2-9426-FE45BF4A5A40}"/>
    <hyperlink ref="B24" r:id="rId10" xr:uid="{9D4EE243-7674-48A8-A325-EE5CCE89AF9F}"/>
    <hyperlink ref="B25" r:id="rId11" xr:uid="{D38E1EDF-EE02-4107-9F40-4B382AB3C8E8}"/>
    <hyperlink ref="B27" r:id="rId12" xr:uid="{A9B16B4E-0403-4AA8-9CBC-B4B853AB0073}"/>
    <hyperlink ref="B28" r:id="rId13" xr:uid="{F537C584-69CE-4397-B6FB-171893159BBC}"/>
    <hyperlink ref="B29" r:id="rId14" display="https://www.edf.fr/en/the-edf-group/our-commitments/ethics-compliance/ethics-compliance-policy/compliance-with-other-regulations" xr:uid="{524D034C-0B78-46A3-A6F6-15D02B3C7F7A}"/>
    <hyperlink ref="B31" r:id="rId15" xr:uid="{E5D2AC93-BC1E-4F58-985F-53023E12AF11}"/>
    <hyperlink ref="B32" r:id="rId16" xr:uid="{8FAF94BF-0416-4279-AA4F-72D1205E4344}"/>
    <hyperlink ref="B33" r:id="rId17" xr:uid="{243B6472-A4EB-4DC7-BF08-C34943F23A57}"/>
    <hyperlink ref="B35" r:id="rId18" display="https://www.edf.fr/en/the-edf-group/dedicated-sections/investors-shareholders/regulated-information" xr:uid="{7A7D7B6A-CDFF-4B5B-843F-08E712590239}"/>
    <hyperlink ref="B36" r:id="rId19" xr:uid="{B417ABFE-9D39-4501-8CB1-D3602C872F50}"/>
    <hyperlink ref="B39" r:id="rId20" xr:uid="{085050FD-2500-4388-8DC5-FBCD3E186603}"/>
    <hyperlink ref="B41" r:id="rId21" xr:uid="{8AE7B9BD-1EC0-4BC3-885A-E9AD67191253}"/>
    <hyperlink ref="B42" r:id="rId22" xr:uid="{786C0B4F-960B-4952-AD23-1490B51434D0}"/>
    <hyperlink ref="B20" r:id="rId23" xr:uid="{7D44DA72-3624-40DF-BDD0-BE0F529A0035}"/>
    <hyperlink ref="B14" r:id="rId24" xr:uid="{6F602B75-4F3B-4D4E-AD8A-2C2C27F21B62}"/>
    <hyperlink ref="B21" r:id="rId25" xr:uid="{1C35EC33-E7A6-4C7F-96F8-7DAA11BF7911}"/>
    <hyperlink ref="A17" r:id="rId26" display="https://www.edf.fr/en/the-edf-group/taking-action-as-a-responsible-company" xr:uid="{E045A489-2F44-4D72-B448-D8F6915FCC2B}"/>
    <hyperlink ref="B37" r:id="rId27" xr:uid="{ACEA4FFD-9A00-407A-9089-1781D11B6A29}"/>
    <hyperlink ref="B40" r:id="rId28" xr:uid="{20127F79-E94A-43DE-ADDD-B7E50BA101B7}"/>
    <hyperlink ref="B7" r:id="rId29" xr:uid="{015939F1-05BE-452C-83B0-291EDAD0EC32}"/>
    <hyperlink ref="B26" r:id="rId30" xr:uid="{90EF5E23-F457-4D09-8F94-F2C371C63C3B}"/>
    <hyperlink ref="B18" r:id="rId31" xr:uid="{F6FC4562-170C-4B3B-92D1-5B6346D3D8EF}"/>
    <hyperlink ref="B30" r:id="rId32" xr:uid="{76A0DC60-F764-4E2E-803F-1D0D3A05841F}"/>
    <hyperlink ref="B5" r:id="rId33" display="https://www.edf.fr/en/the-edf-group/taking-action-as-a-responsible-company/corporate-social-responsibility/just-transition" xr:uid="{986F60B3-7C3F-41E8-9CD3-FA7E8ACDFCD8}"/>
    <hyperlink ref="B6" r:id="rId34" xr:uid="{B7FF3AC1-40D6-43FD-B1CE-C1559938DDAA}"/>
    <hyperlink ref="B9" r:id="rId35" xr:uid="{77801B67-07BB-4585-815F-B10C2050E12A}"/>
    <hyperlink ref="B10" r:id="rId36" xr:uid="{F35A6229-6AC0-411C-B5C4-68997A60EAB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95544-1361-459F-A446-60E31F7ACE05}">
  <sheetPr>
    <tabColor theme="4"/>
  </sheetPr>
  <dimension ref="A1:K9"/>
  <sheetViews>
    <sheetView zoomScale="75" workbookViewId="0">
      <selection activeCell="J7" sqref="J7:J8"/>
    </sheetView>
  </sheetViews>
  <sheetFormatPr baseColWidth="10" defaultRowHeight="14.5" x14ac:dyDescent="0.35"/>
  <cols>
    <col min="2" max="2" width="38.7265625" customWidth="1"/>
    <col min="10" max="10" width="45.7265625" customWidth="1"/>
  </cols>
  <sheetData>
    <row r="1" spans="1:11" ht="22" x14ac:dyDescent="0.35">
      <c r="A1" s="655" t="s">
        <v>512</v>
      </c>
      <c r="B1" s="655"/>
      <c r="C1" s="658"/>
      <c r="D1" s="658"/>
      <c r="E1" s="658"/>
      <c r="F1" s="658"/>
      <c r="G1" s="658"/>
      <c r="H1" s="658"/>
      <c r="I1" s="658"/>
      <c r="J1" s="659"/>
      <c r="K1" s="1" t="s">
        <v>1</v>
      </c>
    </row>
    <row r="2" spans="1:11" ht="21" x14ac:dyDescent="0.35">
      <c r="A2" s="374"/>
      <c r="B2" s="305" t="s">
        <v>2</v>
      </c>
      <c r="C2" s="306" t="s">
        <v>3</v>
      </c>
      <c r="D2" s="306" t="s">
        <v>4</v>
      </c>
      <c r="E2" s="306" t="s">
        <v>5</v>
      </c>
      <c r="F2" s="306" t="s">
        <v>6</v>
      </c>
      <c r="G2" s="306">
        <v>2023</v>
      </c>
      <c r="H2" s="306">
        <v>2024</v>
      </c>
      <c r="I2" s="305">
        <v>2025</v>
      </c>
      <c r="J2" s="306" t="s">
        <v>7</v>
      </c>
      <c r="K2" s="306"/>
    </row>
    <row r="3" spans="1:11" ht="16" x14ac:dyDescent="0.35">
      <c r="A3" s="98"/>
      <c r="B3" s="375" t="s">
        <v>513</v>
      </c>
      <c r="C3" s="376"/>
      <c r="D3" s="376"/>
      <c r="E3" s="377"/>
      <c r="F3" s="377"/>
      <c r="G3" s="379"/>
      <c r="H3" s="379"/>
      <c r="I3" s="379"/>
      <c r="J3" s="380"/>
      <c r="K3" s="378"/>
    </row>
    <row r="4" spans="1:11" ht="16" x14ac:dyDescent="0.35">
      <c r="A4" s="98" t="s">
        <v>514</v>
      </c>
      <c r="B4" s="381" t="s">
        <v>515</v>
      </c>
      <c r="C4" s="34" t="s">
        <v>516</v>
      </c>
      <c r="D4" s="34"/>
      <c r="E4" s="14" t="s">
        <v>95</v>
      </c>
      <c r="F4" s="14" t="s">
        <v>108</v>
      </c>
      <c r="G4" s="78">
        <v>390376</v>
      </c>
      <c r="H4" s="414">
        <v>537802</v>
      </c>
      <c r="I4" s="382">
        <v>507045</v>
      </c>
      <c r="J4" s="40"/>
      <c r="K4" s="17"/>
    </row>
    <row r="5" spans="1:11" ht="16" x14ac:dyDescent="0.35">
      <c r="A5" s="98" t="s">
        <v>514</v>
      </c>
      <c r="B5" s="381" t="s">
        <v>517</v>
      </c>
      <c r="C5" s="34" t="s">
        <v>516</v>
      </c>
      <c r="D5" s="34"/>
      <c r="E5" s="14" t="s">
        <v>95</v>
      </c>
      <c r="F5" s="14" t="s">
        <v>89</v>
      </c>
      <c r="G5" s="78">
        <v>22.5</v>
      </c>
      <c r="H5" s="415">
        <v>23.2</v>
      </c>
      <c r="I5" s="383">
        <v>23</v>
      </c>
      <c r="J5" s="20"/>
      <c r="K5" s="17"/>
    </row>
    <row r="6" spans="1:11" x14ac:dyDescent="0.35">
      <c r="A6" s="384"/>
      <c r="B6" s="660" t="s">
        <v>518</v>
      </c>
      <c r="C6" s="661"/>
      <c r="D6" s="661"/>
      <c r="E6" s="661"/>
      <c r="F6" s="661"/>
      <c r="G6" s="661"/>
      <c r="H6" s="662"/>
      <c r="I6" s="351"/>
      <c r="J6" s="385"/>
      <c r="K6" s="17"/>
    </row>
    <row r="7" spans="1:11" ht="16" x14ac:dyDescent="0.35">
      <c r="A7" s="98" t="s">
        <v>514</v>
      </c>
      <c r="B7" s="381" t="s">
        <v>519</v>
      </c>
      <c r="C7" s="34" t="s">
        <v>516</v>
      </c>
      <c r="D7" s="34" t="s">
        <v>13</v>
      </c>
      <c r="E7" s="14" t="s">
        <v>95</v>
      </c>
      <c r="F7" s="14" t="s">
        <v>108</v>
      </c>
      <c r="G7" s="386"/>
      <c r="H7" s="414">
        <v>426938</v>
      </c>
      <c r="I7" s="382">
        <v>624085</v>
      </c>
      <c r="J7" s="663" t="s">
        <v>520</v>
      </c>
      <c r="K7" s="17"/>
    </row>
    <row r="8" spans="1:11" ht="16" x14ac:dyDescent="0.35">
      <c r="A8" s="98" t="s">
        <v>514</v>
      </c>
      <c r="B8" s="381" t="s">
        <v>521</v>
      </c>
      <c r="C8" s="34" t="s">
        <v>516</v>
      </c>
      <c r="D8" s="34" t="s">
        <v>13</v>
      </c>
      <c r="E8" s="14" t="s">
        <v>95</v>
      </c>
      <c r="F8" s="14" t="s">
        <v>108</v>
      </c>
      <c r="G8" s="386"/>
      <c r="H8" s="414">
        <v>398612</v>
      </c>
      <c r="I8" s="382">
        <v>635778</v>
      </c>
      <c r="J8" s="664"/>
      <c r="K8" s="17"/>
    </row>
    <row r="9" spans="1:11" s="552" customFormat="1" ht="104" customHeight="1" x14ac:dyDescent="0.35">
      <c r="A9" s="12"/>
      <c r="B9" s="635" t="s">
        <v>882</v>
      </c>
      <c r="C9" s="665"/>
      <c r="D9" s="665"/>
      <c r="E9" s="665"/>
      <c r="F9" s="665"/>
      <c r="G9" s="665"/>
      <c r="H9" s="665"/>
      <c r="I9" s="665"/>
      <c r="J9" s="665"/>
      <c r="K9" s="551"/>
    </row>
  </sheetData>
  <mergeCells count="5">
    <mergeCell ref="A1:B1"/>
    <mergeCell ref="C1:J1"/>
    <mergeCell ref="B6:H6"/>
    <mergeCell ref="J7:J8"/>
    <mergeCell ref="B9:J9"/>
  </mergeCells>
  <hyperlinks>
    <hyperlink ref="K1" location="'Table of contents'!A1" display="'Table of contents'!A1" xr:uid="{244F031A-6F2C-4A0A-8178-282505D9622B}"/>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D6F0-1733-4034-8375-482B9EB86E06}">
  <sheetPr>
    <tabColor theme="4"/>
  </sheetPr>
  <dimension ref="A1:K15"/>
  <sheetViews>
    <sheetView topLeftCell="B1" zoomScale="89" workbookViewId="0">
      <selection activeCell="I9" sqref="I9"/>
    </sheetView>
  </sheetViews>
  <sheetFormatPr baseColWidth="10" defaultRowHeight="14.5" x14ac:dyDescent="0.35"/>
  <cols>
    <col min="2" max="2" width="58.54296875" customWidth="1"/>
    <col min="8" max="8" width="10.90625" style="172"/>
    <col min="10" max="10" width="38.453125" customWidth="1"/>
  </cols>
  <sheetData>
    <row r="1" spans="1:11" ht="21" x14ac:dyDescent="0.35">
      <c r="A1" s="666" t="s">
        <v>522</v>
      </c>
      <c r="B1" s="666"/>
      <c r="C1" s="667"/>
      <c r="D1" s="667"/>
      <c r="E1" s="667"/>
      <c r="F1" s="667"/>
      <c r="G1" s="667"/>
      <c r="H1" s="667"/>
      <c r="I1" s="667"/>
      <c r="J1" s="668"/>
      <c r="K1" s="22" t="s">
        <v>1</v>
      </c>
    </row>
    <row r="2" spans="1:11" ht="21" x14ac:dyDescent="0.35">
      <c r="A2" s="352"/>
      <c r="B2" s="305" t="s">
        <v>2</v>
      </c>
      <c r="C2" s="306" t="s">
        <v>3</v>
      </c>
      <c r="D2" s="306" t="s">
        <v>4</v>
      </c>
      <c r="E2" s="306" t="s">
        <v>5</v>
      </c>
      <c r="F2" s="306" t="s">
        <v>6</v>
      </c>
      <c r="G2" s="306">
        <v>2023</v>
      </c>
      <c r="H2" s="306">
        <v>2024</v>
      </c>
      <c r="I2" s="305">
        <v>2025</v>
      </c>
      <c r="J2" s="306" t="s">
        <v>7</v>
      </c>
      <c r="K2" s="396"/>
    </row>
    <row r="3" spans="1:11" x14ac:dyDescent="0.35">
      <c r="A3" s="108"/>
      <c r="B3" s="307" t="s">
        <v>523</v>
      </c>
      <c r="C3" s="308"/>
      <c r="D3" s="308"/>
      <c r="E3" s="308"/>
      <c r="F3" s="308"/>
      <c r="G3" s="308"/>
      <c r="H3" s="337"/>
      <c r="I3" s="308"/>
      <c r="J3" s="308"/>
      <c r="K3" s="309"/>
    </row>
    <row r="4" spans="1:11" ht="26" x14ac:dyDescent="0.35">
      <c r="A4" s="108" t="s">
        <v>275</v>
      </c>
      <c r="B4" s="99" t="s">
        <v>524</v>
      </c>
      <c r="C4" s="83" t="s">
        <v>525</v>
      </c>
      <c r="D4" s="83" t="s">
        <v>13</v>
      </c>
      <c r="E4" s="83" t="s">
        <v>416</v>
      </c>
      <c r="F4" s="83" t="s">
        <v>35</v>
      </c>
      <c r="G4" s="399">
        <v>1</v>
      </c>
      <c r="H4" s="412">
        <v>1</v>
      </c>
      <c r="I4" s="400">
        <v>1</v>
      </c>
      <c r="J4" s="45"/>
      <c r="K4" s="112"/>
    </row>
    <row r="5" spans="1:11" ht="26" x14ac:dyDescent="0.35">
      <c r="A5" s="108" t="s">
        <v>275</v>
      </c>
      <c r="B5" s="398" t="s">
        <v>526</v>
      </c>
      <c r="C5" s="83" t="s">
        <v>525</v>
      </c>
      <c r="D5" s="83" t="s">
        <v>13</v>
      </c>
      <c r="E5" s="83" t="s">
        <v>416</v>
      </c>
      <c r="F5" s="83" t="s">
        <v>35</v>
      </c>
      <c r="G5" s="577">
        <v>0.35399999999999998</v>
      </c>
      <c r="H5" s="578">
        <v>0.34599999999999997</v>
      </c>
      <c r="I5" s="580">
        <v>0.59099999999999997</v>
      </c>
      <c r="J5" s="579"/>
      <c r="K5" s="112"/>
    </row>
    <row r="6" spans="1:11" ht="16" x14ac:dyDescent="0.35">
      <c r="A6" s="108" t="s">
        <v>275</v>
      </c>
      <c r="B6" s="398" t="s">
        <v>527</v>
      </c>
      <c r="C6" s="83" t="s">
        <v>525</v>
      </c>
      <c r="D6" s="83"/>
      <c r="E6" s="83" t="s">
        <v>416</v>
      </c>
      <c r="F6" s="83" t="s">
        <v>35</v>
      </c>
      <c r="G6" s="399">
        <v>1</v>
      </c>
      <c r="H6" s="412">
        <v>1</v>
      </c>
      <c r="I6" s="400">
        <v>1</v>
      </c>
      <c r="J6" s="45"/>
      <c r="K6" s="112"/>
    </row>
    <row r="7" spans="1:11" x14ac:dyDescent="0.35">
      <c r="A7" s="108"/>
      <c r="B7" s="307" t="s">
        <v>528</v>
      </c>
      <c r="C7" s="308"/>
      <c r="D7" s="308"/>
      <c r="E7" s="308"/>
      <c r="F7" s="308"/>
      <c r="G7" s="308"/>
      <c r="H7" s="337"/>
      <c r="I7" s="308"/>
      <c r="J7" s="309"/>
      <c r="K7" s="112"/>
    </row>
    <row r="8" spans="1:11" x14ac:dyDescent="0.35">
      <c r="A8" s="108"/>
      <c r="B8" s="349" t="s">
        <v>529</v>
      </c>
      <c r="C8" s="350"/>
      <c r="D8" s="350"/>
      <c r="E8" s="350"/>
      <c r="F8" s="350"/>
      <c r="G8" s="350"/>
      <c r="H8" s="411"/>
      <c r="I8" s="350"/>
      <c r="J8" s="373"/>
      <c r="K8" s="112"/>
    </row>
    <row r="9" spans="1:11" ht="26" x14ac:dyDescent="0.35">
      <c r="A9" s="108" t="s">
        <v>275</v>
      </c>
      <c r="B9" s="310" t="s">
        <v>530</v>
      </c>
      <c r="C9" s="83" t="s">
        <v>531</v>
      </c>
      <c r="D9" s="83" t="s">
        <v>13</v>
      </c>
      <c r="E9" s="83" t="s">
        <v>416</v>
      </c>
      <c r="F9" s="83" t="s">
        <v>108</v>
      </c>
      <c r="G9" s="401"/>
      <c r="H9" s="175">
        <v>1</v>
      </c>
      <c r="I9" s="402">
        <v>0</v>
      </c>
      <c r="J9" s="16" t="s">
        <v>946</v>
      </c>
      <c r="K9" s="112"/>
    </row>
    <row r="10" spans="1:11" ht="26" x14ac:dyDescent="0.35">
      <c r="A10" s="108" t="s">
        <v>275</v>
      </c>
      <c r="B10" s="310" t="s">
        <v>532</v>
      </c>
      <c r="C10" s="83" t="s">
        <v>531</v>
      </c>
      <c r="D10" s="83" t="s">
        <v>13</v>
      </c>
      <c r="E10" s="83" t="s">
        <v>416</v>
      </c>
      <c r="F10" s="83" t="s">
        <v>108</v>
      </c>
      <c r="G10" s="401"/>
      <c r="H10" s="175">
        <v>2</v>
      </c>
      <c r="I10" s="402">
        <v>3</v>
      </c>
      <c r="J10" s="45"/>
      <c r="K10" s="112"/>
    </row>
    <row r="11" spans="1:11" x14ac:dyDescent="0.35">
      <c r="A11" s="108"/>
      <c r="B11" s="307" t="s">
        <v>533</v>
      </c>
      <c r="C11" s="308"/>
      <c r="D11" s="308"/>
      <c r="E11" s="308"/>
      <c r="F11" s="308"/>
      <c r="G11" s="308"/>
      <c r="H11" s="337"/>
      <c r="I11" s="308"/>
      <c r="J11" s="309"/>
      <c r="K11" s="112"/>
    </row>
    <row r="12" spans="1:11" x14ac:dyDescent="0.35">
      <c r="A12" s="108"/>
      <c r="B12" s="349" t="s">
        <v>416</v>
      </c>
      <c r="C12" s="350"/>
      <c r="D12" s="350"/>
      <c r="E12" s="350"/>
      <c r="F12" s="350"/>
      <c r="G12" s="350"/>
      <c r="H12" s="411"/>
      <c r="I12" s="350"/>
      <c r="J12" s="373"/>
      <c r="K12" s="112"/>
    </row>
    <row r="13" spans="1:11" ht="16" x14ac:dyDescent="0.35">
      <c r="A13" s="108" t="s">
        <v>275</v>
      </c>
      <c r="B13" s="310" t="s">
        <v>535</v>
      </c>
      <c r="C13" s="83" t="s">
        <v>261</v>
      </c>
      <c r="D13" s="83" t="s">
        <v>13</v>
      </c>
      <c r="E13" s="83" t="s">
        <v>416</v>
      </c>
      <c r="F13" s="83" t="s">
        <v>534</v>
      </c>
      <c r="G13" s="169">
        <v>1.7</v>
      </c>
      <c r="H13" s="413">
        <v>1.6081587745720949</v>
      </c>
      <c r="I13" s="403">
        <v>1.6489161231821614</v>
      </c>
      <c r="J13" s="313"/>
      <c r="K13" s="112"/>
    </row>
    <row r="14" spans="1:11" ht="21" x14ac:dyDescent="0.35">
      <c r="A14" s="108" t="s">
        <v>275</v>
      </c>
      <c r="B14" s="310" t="s">
        <v>536</v>
      </c>
      <c r="C14" s="83" t="s">
        <v>261</v>
      </c>
      <c r="D14" s="83"/>
      <c r="E14" s="83" t="s">
        <v>416</v>
      </c>
      <c r="F14" s="83" t="s">
        <v>35</v>
      </c>
      <c r="G14" s="169">
        <v>0.17</v>
      </c>
      <c r="H14" s="413">
        <v>0.18421439454960142</v>
      </c>
      <c r="I14" s="403">
        <v>0.14889908780690692</v>
      </c>
      <c r="J14" s="45" t="s">
        <v>537</v>
      </c>
      <c r="K14" s="112"/>
    </row>
    <row r="15" spans="1:11" ht="21" x14ac:dyDescent="0.35">
      <c r="A15" s="108" t="s">
        <v>275</v>
      </c>
      <c r="B15" s="310" t="s">
        <v>538</v>
      </c>
      <c r="C15" s="83" t="s">
        <v>261</v>
      </c>
      <c r="D15" s="83"/>
      <c r="E15" s="83" t="s">
        <v>416</v>
      </c>
      <c r="F15" s="83" t="s">
        <v>539</v>
      </c>
      <c r="G15" s="169">
        <v>8.1999999999999993</v>
      </c>
      <c r="H15" s="298">
        <v>8.1999999999999993</v>
      </c>
      <c r="I15" s="403">
        <v>8.267735087123727</v>
      </c>
      <c r="J15" s="45"/>
      <c r="K15" s="112"/>
    </row>
  </sheetData>
  <mergeCells count="2">
    <mergeCell ref="A1:B1"/>
    <mergeCell ref="C1:J1"/>
  </mergeCells>
  <hyperlinks>
    <hyperlink ref="K1" location="'Table of contents'!A1" display="'Table of contents'!A1" xr:uid="{2D16104D-C61B-42F0-9EF6-79F4256D80C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D65D-BDC0-41D0-AAF4-A93FEE439B60}">
  <sheetPr>
    <tabColor theme="4"/>
  </sheetPr>
  <dimension ref="A1:K7"/>
  <sheetViews>
    <sheetView topLeftCell="B1" zoomScale="89" workbookViewId="0">
      <selection activeCell="F10" sqref="F10"/>
    </sheetView>
  </sheetViews>
  <sheetFormatPr baseColWidth="10" defaultRowHeight="14.5" x14ac:dyDescent="0.35"/>
  <cols>
    <col min="2" max="2" width="34.7265625" customWidth="1"/>
    <col min="10" max="10" width="28.08984375" customWidth="1"/>
  </cols>
  <sheetData>
    <row r="1" spans="1:11" ht="22" x14ac:dyDescent="0.35">
      <c r="A1" s="655" t="s">
        <v>540</v>
      </c>
      <c r="B1" s="655"/>
      <c r="C1" s="669"/>
      <c r="D1" s="669"/>
      <c r="E1" s="669"/>
      <c r="F1" s="669"/>
      <c r="G1" s="669"/>
      <c r="H1" s="669"/>
      <c r="I1" s="669"/>
      <c r="J1" s="670"/>
      <c r="K1" s="1" t="s">
        <v>1</v>
      </c>
    </row>
    <row r="2" spans="1:11" ht="21" x14ac:dyDescent="0.35">
      <c r="A2" s="345"/>
      <c r="B2" s="305" t="s">
        <v>2</v>
      </c>
      <c r="C2" s="306" t="s">
        <v>3</v>
      </c>
      <c r="D2" s="306" t="s">
        <v>4</v>
      </c>
      <c r="E2" s="306" t="s">
        <v>5</v>
      </c>
      <c r="F2" s="306" t="s">
        <v>6</v>
      </c>
      <c r="G2" s="306">
        <v>2023</v>
      </c>
      <c r="H2" s="306">
        <v>2024</v>
      </c>
      <c r="I2" s="305">
        <v>2025</v>
      </c>
      <c r="J2" s="306" t="s">
        <v>7</v>
      </c>
      <c r="K2" s="306"/>
    </row>
    <row r="3" spans="1:11" ht="16" x14ac:dyDescent="0.4">
      <c r="A3" s="384"/>
      <c r="B3" s="404" t="s">
        <v>541</v>
      </c>
      <c r="C3" s="405"/>
      <c r="D3" s="405"/>
      <c r="E3" s="406"/>
      <c r="F3" s="407"/>
      <c r="G3" s="397"/>
      <c r="H3" s="397"/>
      <c r="I3" s="397"/>
      <c r="J3" s="375" t="s">
        <v>40</v>
      </c>
      <c r="K3" s="408"/>
    </row>
    <row r="4" spans="1:11" ht="16" x14ac:dyDescent="0.4">
      <c r="A4" s="336" t="s">
        <v>542</v>
      </c>
      <c r="B4" s="409" t="s">
        <v>543</v>
      </c>
      <c r="C4" s="15" t="s">
        <v>415</v>
      </c>
      <c r="D4" s="15" t="s">
        <v>13</v>
      </c>
      <c r="E4" s="15" t="s">
        <v>961</v>
      </c>
      <c r="F4" s="14" t="s">
        <v>544</v>
      </c>
      <c r="G4" s="89">
        <v>5.8</v>
      </c>
      <c r="H4" s="416">
        <v>5.7</v>
      </c>
      <c r="I4" s="397">
        <v>5.8</v>
      </c>
      <c r="J4" s="410"/>
      <c r="K4" s="17"/>
    </row>
    <row r="5" spans="1:11" ht="16" x14ac:dyDescent="0.4">
      <c r="A5" s="336" t="s">
        <v>542</v>
      </c>
      <c r="B5" s="409" t="s">
        <v>545</v>
      </c>
      <c r="C5" s="15" t="s">
        <v>415</v>
      </c>
      <c r="D5" s="15" t="s">
        <v>13</v>
      </c>
      <c r="E5" s="15" t="s">
        <v>961</v>
      </c>
      <c r="F5" s="14" t="s">
        <v>544</v>
      </c>
      <c r="G5" s="89">
        <v>6.2</v>
      </c>
      <c r="H5" s="416">
        <v>6</v>
      </c>
      <c r="I5" s="397">
        <v>6.2</v>
      </c>
      <c r="J5" s="410"/>
      <c r="K5" s="17"/>
    </row>
    <row r="6" spans="1:11" x14ac:dyDescent="0.35">
      <c r="A6" s="671" t="s">
        <v>546</v>
      </c>
      <c r="B6" s="672"/>
      <c r="C6" s="672"/>
      <c r="D6" s="672"/>
      <c r="E6" s="672"/>
      <c r="F6" s="672"/>
      <c r="G6" s="672"/>
      <c r="H6" s="672"/>
      <c r="I6" s="672"/>
      <c r="J6" s="673"/>
      <c r="K6" s="17"/>
    </row>
    <row r="7" spans="1:11" ht="39" x14ac:dyDescent="0.4">
      <c r="A7" s="336" t="s">
        <v>542</v>
      </c>
      <c r="B7" s="381" t="s">
        <v>547</v>
      </c>
      <c r="C7" s="14" t="s">
        <v>415</v>
      </c>
      <c r="D7" s="14" t="s">
        <v>13</v>
      </c>
      <c r="E7" s="14" t="s">
        <v>14</v>
      </c>
      <c r="F7" s="14" t="s">
        <v>35</v>
      </c>
      <c r="G7" s="93">
        <v>1</v>
      </c>
      <c r="H7" s="417">
        <v>1</v>
      </c>
      <c r="I7" s="348">
        <v>1</v>
      </c>
      <c r="J7" s="40"/>
      <c r="K7" s="17"/>
    </row>
  </sheetData>
  <mergeCells count="3">
    <mergeCell ref="A1:B1"/>
    <mergeCell ref="C1:J1"/>
    <mergeCell ref="A6:J6"/>
  </mergeCells>
  <hyperlinks>
    <hyperlink ref="K1" location="'Table of contents'!A1" display="'Table of contents'!A1" xr:uid="{DFB207A7-9A0F-4F30-8B4B-2F4DFA1CF50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C6C6-732D-4BA8-988A-FEEA9811170C}">
  <sheetPr>
    <tabColor theme="4"/>
  </sheetPr>
  <dimension ref="A1:K10"/>
  <sheetViews>
    <sheetView zoomScale="90" zoomScaleNormal="130" workbookViewId="0">
      <selection activeCell="B10" sqref="B10:J10"/>
    </sheetView>
  </sheetViews>
  <sheetFormatPr baseColWidth="10" defaultRowHeight="14.5" x14ac:dyDescent="0.35"/>
  <cols>
    <col min="2" max="2" width="55.81640625" customWidth="1"/>
    <col min="8" max="8" width="10.90625" style="172"/>
    <col min="10" max="10" width="55.90625" customWidth="1"/>
  </cols>
  <sheetData>
    <row r="1" spans="1:11" ht="22" x14ac:dyDescent="0.35">
      <c r="A1" s="655" t="s">
        <v>548</v>
      </c>
      <c r="B1" s="655"/>
      <c r="C1" s="669"/>
      <c r="D1" s="669"/>
      <c r="E1" s="669"/>
      <c r="F1" s="669"/>
      <c r="G1" s="669"/>
      <c r="H1" s="669"/>
      <c r="I1" s="669"/>
      <c r="J1" s="670"/>
      <c r="K1" s="1" t="s">
        <v>1</v>
      </c>
    </row>
    <row r="2" spans="1:11" ht="21" x14ac:dyDescent="0.35">
      <c r="A2" s="345"/>
      <c r="B2" s="305" t="s">
        <v>2</v>
      </c>
      <c r="C2" s="306" t="s">
        <v>3</v>
      </c>
      <c r="D2" s="306" t="s">
        <v>4</v>
      </c>
      <c r="E2" s="306" t="s">
        <v>5</v>
      </c>
      <c r="F2" s="306" t="s">
        <v>6</v>
      </c>
      <c r="G2" s="306">
        <v>2023</v>
      </c>
      <c r="H2" s="306">
        <v>2024</v>
      </c>
      <c r="I2" s="305">
        <v>2025</v>
      </c>
      <c r="J2" s="306" t="s">
        <v>7</v>
      </c>
      <c r="K2" s="396"/>
    </row>
    <row r="3" spans="1:11" ht="16" x14ac:dyDescent="0.35">
      <c r="A3" s="98" t="s">
        <v>549</v>
      </c>
      <c r="B3" s="381" t="s">
        <v>550</v>
      </c>
      <c r="C3" s="14" t="s">
        <v>551</v>
      </c>
      <c r="D3" s="14"/>
      <c r="E3" s="15" t="s">
        <v>416</v>
      </c>
      <c r="F3" s="14" t="s">
        <v>108</v>
      </c>
      <c r="G3" s="78">
        <v>7264806</v>
      </c>
      <c r="H3" s="414">
        <v>7919345</v>
      </c>
      <c r="I3" s="382">
        <v>8099272</v>
      </c>
      <c r="J3" s="346"/>
      <c r="K3" s="17"/>
    </row>
    <row r="4" spans="1:11" ht="16" x14ac:dyDescent="0.35">
      <c r="A4" s="98" t="s">
        <v>549</v>
      </c>
      <c r="B4" s="381" t="s">
        <v>552</v>
      </c>
      <c r="C4" s="14" t="s">
        <v>551</v>
      </c>
      <c r="D4" s="14"/>
      <c r="E4" s="15" t="s">
        <v>416</v>
      </c>
      <c r="F4" s="14" t="s">
        <v>108</v>
      </c>
      <c r="G4" s="78">
        <v>144682</v>
      </c>
      <c r="H4" s="414">
        <v>153644</v>
      </c>
      <c r="I4" s="382">
        <v>164237</v>
      </c>
      <c r="J4" s="346"/>
      <c r="K4" s="17"/>
    </row>
    <row r="5" spans="1:11" ht="16" x14ac:dyDescent="0.35">
      <c r="A5" s="98" t="s">
        <v>549</v>
      </c>
      <c r="B5" s="381" t="s">
        <v>962</v>
      </c>
      <c r="C5" s="14" t="s">
        <v>551</v>
      </c>
      <c r="D5" s="14"/>
      <c r="E5" s="15" t="s">
        <v>416</v>
      </c>
      <c r="F5" s="14" t="s">
        <v>35</v>
      </c>
      <c r="G5" s="78">
        <v>80.7</v>
      </c>
      <c r="H5" s="421">
        <f>80/100</f>
        <v>0.8</v>
      </c>
      <c r="I5" s="335">
        <v>0.83215698991198961</v>
      </c>
      <c r="J5" s="418"/>
      <c r="K5" s="17" t="s">
        <v>17</v>
      </c>
    </row>
    <row r="6" spans="1:11" ht="16" x14ac:dyDescent="0.35">
      <c r="A6" s="98" t="s">
        <v>549</v>
      </c>
      <c r="B6" s="419" t="s">
        <v>963</v>
      </c>
      <c r="C6" s="14" t="s">
        <v>551</v>
      </c>
      <c r="D6" s="14" t="s">
        <v>13</v>
      </c>
      <c r="E6" s="15" t="s">
        <v>416</v>
      </c>
      <c r="F6" s="14" t="s">
        <v>553</v>
      </c>
      <c r="G6" s="78">
        <v>40</v>
      </c>
      <c r="H6" s="414">
        <v>41</v>
      </c>
      <c r="I6" s="382">
        <v>41.037438628314327</v>
      </c>
      <c r="J6" s="420"/>
      <c r="K6" s="17"/>
    </row>
    <row r="7" spans="1:11" ht="16" x14ac:dyDescent="0.35">
      <c r="A7" s="98" t="s">
        <v>549</v>
      </c>
      <c r="B7" s="381" t="s">
        <v>554</v>
      </c>
      <c r="C7" s="14" t="s">
        <v>551</v>
      </c>
      <c r="D7" s="14"/>
      <c r="E7" s="15" t="s">
        <v>416</v>
      </c>
      <c r="F7" s="14" t="s">
        <v>553</v>
      </c>
      <c r="G7" s="78">
        <v>50</v>
      </c>
      <c r="H7" s="414">
        <v>51.5</v>
      </c>
      <c r="I7" s="383">
        <v>49.314539354713006</v>
      </c>
      <c r="J7" s="97"/>
      <c r="K7" s="17"/>
    </row>
    <row r="8" spans="1:11" ht="16" x14ac:dyDescent="0.35">
      <c r="A8" s="98" t="s">
        <v>549</v>
      </c>
      <c r="B8" s="381" t="s">
        <v>555</v>
      </c>
      <c r="C8" s="14" t="s">
        <v>551</v>
      </c>
      <c r="D8" s="14" t="s">
        <v>13</v>
      </c>
      <c r="E8" s="15" t="s">
        <v>416</v>
      </c>
      <c r="F8" s="14" t="s">
        <v>556</v>
      </c>
      <c r="G8" s="78">
        <v>596735</v>
      </c>
      <c r="H8" s="414">
        <v>664000</v>
      </c>
      <c r="I8" s="382">
        <v>701000</v>
      </c>
      <c r="J8" s="97"/>
      <c r="K8" s="17"/>
    </row>
    <row r="9" spans="1:11" s="576" customFormat="1" ht="16" x14ac:dyDescent="0.35">
      <c r="A9" s="98" t="s">
        <v>549</v>
      </c>
      <c r="B9" s="381" t="s">
        <v>947</v>
      </c>
      <c r="C9" s="14" t="s">
        <v>551</v>
      </c>
      <c r="D9" s="14"/>
      <c r="E9" s="15"/>
      <c r="F9" s="14"/>
      <c r="G9" s="78"/>
      <c r="H9" s="582">
        <v>6.2E-2</v>
      </c>
      <c r="I9" s="581">
        <v>6.0999999999999999E-2</v>
      </c>
      <c r="J9" s="97"/>
      <c r="K9" s="17"/>
    </row>
    <row r="10" spans="1:11" ht="39" customHeight="1" x14ac:dyDescent="0.35">
      <c r="A10" s="12"/>
      <c r="B10" s="625" t="s">
        <v>964</v>
      </c>
      <c r="C10" s="674"/>
      <c r="D10" s="674"/>
      <c r="E10" s="674"/>
      <c r="F10" s="674"/>
      <c r="G10" s="674"/>
      <c r="H10" s="674"/>
      <c r="I10" s="674"/>
      <c r="J10" s="674"/>
      <c r="K10" s="17"/>
    </row>
  </sheetData>
  <mergeCells count="3">
    <mergeCell ref="A1:B1"/>
    <mergeCell ref="C1:J1"/>
    <mergeCell ref="B10:J10"/>
  </mergeCells>
  <hyperlinks>
    <hyperlink ref="K1" location="'Table of contents'!A1" display="'Table of contents'!A1" xr:uid="{83152507-2070-42D9-8DAA-85883209CDE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0E42-64E1-4CCF-A250-75E7859EED32}">
  <sheetPr>
    <tabColor rgb="FFFF9999"/>
  </sheetPr>
  <dimension ref="A1:K53"/>
  <sheetViews>
    <sheetView tabSelected="1" topLeftCell="A38" zoomScale="69" workbookViewId="0">
      <selection activeCell="I48" sqref="I48"/>
    </sheetView>
  </sheetViews>
  <sheetFormatPr baseColWidth="10" defaultRowHeight="14.5" x14ac:dyDescent="0.35"/>
  <cols>
    <col min="2" max="2" width="58.1796875" customWidth="1"/>
    <col min="10" max="10" width="74.81640625" customWidth="1"/>
  </cols>
  <sheetData>
    <row r="1" spans="1:11" ht="22" x14ac:dyDescent="0.35">
      <c r="A1" s="675" t="s">
        <v>557</v>
      </c>
      <c r="B1" s="675"/>
      <c r="C1" s="676" t="s">
        <v>558</v>
      </c>
      <c r="D1" s="677"/>
      <c r="E1" s="677"/>
      <c r="F1" s="677"/>
      <c r="G1" s="677"/>
      <c r="H1" s="677"/>
      <c r="I1" s="677"/>
      <c r="J1" s="678"/>
      <c r="K1" s="1" t="s">
        <v>1</v>
      </c>
    </row>
    <row r="2" spans="1:11" ht="21" x14ac:dyDescent="0.35">
      <c r="A2" s="439"/>
      <c r="B2" s="422" t="s">
        <v>2</v>
      </c>
      <c r="C2" s="423" t="s">
        <v>3</v>
      </c>
      <c r="D2" s="423" t="s">
        <v>4</v>
      </c>
      <c r="E2" s="423" t="s">
        <v>5</v>
      </c>
      <c r="F2" s="423" t="s">
        <v>6</v>
      </c>
      <c r="G2" s="423">
        <v>2023</v>
      </c>
      <c r="H2" s="423">
        <v>2024</v>
      </c>
      <c r="I2" s="422">
        <v>2025</v>
      </c>
      <c r="J2" s="423" t="s">
        <v>7</v>
      </c>
      <c r="K2" s="423"/>
    </row>
    <row r="3" spans="1:11" ht="16" x14ac:dyDescent="0.4">
      <c r="A3" s="46"/>
      <c r="B3" s="424" t="s">
        <v>559</v>
      </c>
      <c r="C3" s="440"/>
      <c r="D3" s="440"/>
      <c r="E3" s="441"/>
      <c r="F3" s="442"/>
      <c r="G3" s="443"/>
      <c r="H3" s="444"/>
      <c r="I3" s="444"/>
      <c r="J3" s="445"/>
      <c r="K3" s="443"/>
    </row>
    <row r="4" spans="1:11" ht="16" x14ac:dyDescent="0.35">
      <c r="A4" s="108" t="s">
        <v>560</v>
      </c>
      <c r="B4" s="426" t="s">
        <v>561</v>
      </c>
      <c r="C4" s="83" t="s">
        <v>562</v>
      </c>
      <c r="D4" s="83" t="s">
        <v>13</v>
      </c>
      <c r="E4" s="83" t="s">
        <v>14</v>
      </c>
      <c r="F4" s="83" t="s">
        <v>35</v>
      </c>
      <c r="G4" s="399">
        <v>1</v>
      </c>
      <c r="H4" s="498">
        <v>1</v>
      </c>
      <c r="I4" s="446">
        <v>1</v>
      </c>
      <c r="J4" s="45"/>
      <c r="K4" s="180"/>
    </row>
    <row r="5" spans="1:11" ht="16" x14ac:dyDescent="0.35">
      <c r="A5" s="108" t="s">
        <v>560</v>
      </c>
      <c r="B5" s="426" t="s">
        <v>563</v>
      </c>
      <c r="C5" s="83" t="s">
        <v>562</v>
      </c>
      <c r="D5" s="83" t="s">
        <v>13</v>
      </c>
      <c r="E5" s="44" t="s">
        <v>14</v>
      </c>
      <c r="F5" s="83" t="s">
        <v>35</v>
      </c>
      <c r="G5" s="399">
        <v>1</v>
      </c>
      <c r="H5" s="498">
        <v>1</v>
      </c>
      <c r="I5" s="446">
        <v>1</v>
      </c>
      <c r="J5" s="45"/>
      <c r="K5" s="180"/>
    </row>
    <row r="6" spans="1:11" ht="26" x14ac:dyDescent="0.35">
      <c r="A6" s="108" t="s">
        <v>560</v>
      </c>
      <c r="B6" s="43" t="s">
        <v>564</v>
      </c>
      <c r="C6" s="83" t="s">
        <v>562</v>
      </c>
      <c r="D6" s="83" t="s">
        <v>13</v>
      </c>
      <c r="E6" s="44" t="s">
        <v>14</v>
      </c>
      <c r="F6" s="44" t="s">
        <v>35</v>
      </c>
      <c r="G6" s="399">
        <v>1</v>
      </c>
      <c r="H6" s="498">
        <v>1</v>
      </c>
      <c r="I6" s="446">
        <v>1</v>
      </c>
      <c r="J6" s="427" t="s">
        <v>565</v>
      </c>
      <c r="K6" s="180"/>
    </row>
    <row r="7" spans="1:11" ht="16" x14ac:dyDescent="0.4">
      <c r="A7" s="46"/>
      <c r="B7" s="424" t="s">
        <v>566</v>
      </c>
      <c r="C7" s="440"/>
      <c r="D7" s="440"/>
      <c r="E7" s="441"/>
      <c r="F7" s="442"/>
      <c r="G7" s="443"/>
      <c r="H7" s="444"/>
      <c r="I7" s="444"/>
      <c r="J7" s="445"/>
      <c r="K7" s="180"/>
    </row>
    <row r="8" spans="1:11" ht="21" x14ac:dyDescent="0.35">
      <c r="A8" s="108" t="s">
        <v>560</v>
      </c>
      <c r="B8" s="43" t="s">
        <v>567</v>
      </c>
      <c r="C8" s="83" t="s">
        <v>568</v>
      </c>
      <c r="D8" s="83" t="s">
        <v>13</v>
      </c>
      <c r="E8" s="44" t="s">
        <v>569</v>
      </c>
      <c r="F8" s="83" t="s">
        <v>35</v>
      </c>
      <c r="G8" s="447"/>
      <c r="H8" s="498">
        <v>0.71599999999999997</v>
      </c>
      <c r="I8" s="446">
        <v>0.74</v>
      </c>
      <c r="J8" s="16"/>
      <c r="K8" s="227"/>
    </row>
    <row r="9" spans="1:11" ht="16" x14ac:dyDescent="0.4">
      <c r="A9" s="46"/>
      <c r="B9" s="424" t="s">
        <v>570</v>
      </c>
      <c r="C9" s="440"/>
      <c r="D9" s="440"/>
      <c r="E9" s="441"/>
      <c r="F9" s="442"/>
      <c r="G9" s="448"/>
      <c r="H9" s="444"/>
      <c r="I9" s="444"/>
      <c r="J9" s="449"/>
      <c r="K9" s="180"/>
    </row>
    <row r="10" spans="1:11" x14ac:dyDescent="0.35">
      <c r="A10" s="177"/>
      <c r="B10" s="10" t="s">
        <v>571</v>
      </c>
      <c r="C10" s="11"/>
      <c r="D10" s="11"/>
      <c r="E10" s="11"/>
      <c r="F10" s="11"/>
      <c r="G10" s="428"/>
      <c r="H10" s="429"/>
      <c r="I10" s="429"/>
      <c r="J10" s="11"/>
      <c r="K10" s="180"/>
    </row>
    <row r="11" spans="1:11" ht="16" x14ac:dyDescent="0.35">
      <c r="A11" s="108" t="s">
        <v>560</v>
      </c>
      <c r="B11" s="426" t="s">
        <v>572</v>
      </c>
      <c r="C11" s="83" t="s">
        <v>568</v>
      </c>
      <c r="D11" s="83" t="s">
        <v>13</v>
      </c>
      <c r="E11" s="44" t="s">
        <v>14</v>
      </c>
      <c r="F11" s="83" t="s">
        <v>108</v>
      </c>
      <c r="G11" s="166">
        <v>16</v>
      </c>
      <c r="H11" s="274">
        <v>139</v>
      </c>
      <c r="I11" s="450">
        <v>130</v>
      </c>
      <c r="J11" s="159"/>
      <c r="K11" s="180"/>
    </row>
    <row r="12" spans="1:11" ht="16" x14ac:dyDescent="0.35">
      <c r="A12" s="108" t="s">
        <v>560</v>
      </c>
      <c r="B12" s="426" t="s">
        <v>573</v>
      </c>
      <c r="C12" s="83" t="s">
        <v>568</v>
      </c>
      <c r="D12" s="83" t="s">
        <v>13</v>
      </c>
      <c r="E12" s="44" t="s">
        <v>14</v>
      </c>
      <c r="F12" s="83" t="s">
        <v>108</v>
      </c>
      <c r="G12" s="166">
        <v>40</v>
      </c>
      <c r="H12" s="274">
        <v>203</v>
      </c>
      <c r="I12" s="450">
        <v>330</v>
      </c>
      <c r="J12" s="451" t="s">
        <v>40</v>
      </c>
      <c r="K12" s="180"/>
    </row>
    <row r="13" spans="1:11" ht="31.5" x14ac:dyDescent="0.35">
      <c r="A13" s="108" t="s">
        <v>560</v>
      </c>
      <c r="B13" s="426" t="s">
        <v>129</v>
      </c>
      <c r="C13" s="83" t="s">
        <v>568</v>
      </c>
      <c r="D13" s="83" t="s">
        <v>13</v>
      </c>
      <c r="E13" s="44" t="s">
        <v>14</v>
      </c>
      <c r="F13" s="83" t="s">
        <v>108</v>
      </c>
      <c r="G13" s="166">
        <v>29</v>
      </c>
      <c r="H13" s="274">
        <v>107</v>
      </c>
      <c r="I13" s="450">
        <v>266</v>
      </c>
      <c r="J13" s="16" t="s">
        <v>574</v>
      </c>
      <c r="K13" s="180" t="s">
        <v>17</v>
      </c>
    </row>
    <row r="14" spans="1:11" ht="16" x14ac:dyDescent="0.35">
      <c r="A14" s="108" t="s">
        <v>560</v>
      </c>
      <c r="B14" s="426" t="s">
        <v>197</v>
      </c>
      <c r="C14" s="83" t="s">
        <v>568</v>
      </c>
      <c r="D14" s="83" t="s">
        <v>13</v>
      </c>
      <c r="E14" s="44" t="s">
        <v>14</v>
      </c>
      <c r="F14" s="83" t="s">
        <v>108</v>
      </c>
      <c r="G14" s="166">
        <v>85</v>
      </c>
      <c r="H14" s="274">
        <v>449</v>
      </c>
      <c r="I14" s="450">
        <v>735</v>
      </c>
      <c r="J14" s="16"/>
      <c r="K14" s="180"/>
    </row>
    <row r="15" spans="1:11" x14ac:dyDescent="0.35">
      <c r="A15" s="177"/>
      <c r="B15" s="10" t="s">
        <v>575</v>
      </c>
      <c r="C15" s="11"/>
      <c r="D15" s="11"/>
      <c r="E15" s="11"/>
      <c r="F15" s="11"/>
      <c r="G15" s="428"/>
      <c r="H15" s="429"/>
      <c r="I15" s="429"/>
      <c r="J15" s="11"/>
      <c r="K15" s="180"/>
    </row>
    <row r="16" spans="1:11" ht="16" x14ac:dyDescent="0.35">
      <c r="A16" s="108" t="s">
        <v>560</v>
      </c>
      <c r="B16" s="426" t="s">
        <v>576</v>
      </c>
      <c r="C16" s="83" t="s">
        <v>568</v>
      </c>
      <c r="D16" s="83" t="s">
        <v>13</v>
      </c>
      <c r="E16" s="44" t="s">
        <v>14</v>
      </c>
      <c r="F16" s="83" t="s">
        <v>35</v>
      </c>
      <c r="G16" s="399">
        <v>0.7</v>
      </c>
      <c r="H16" s="498">
        <v>0.65</v>
      </c>
      <c r="I16" s="446">
        <v>0.56999999999999995</v>
      </c>
      <c r="J16" s="16"/>
      <c r="K16" s="180"/>
    </row>
    <row r="17" spans="1:11" ht="16" x14ac:dyDescent="0.35">
      <c r="A17" s="108" t="s">
        <v>560</v>
      </c>
      <c r="B17" s="426" t="s">
        <v>577</v>
      </c>
      <c r="C17" s="83" t="s">
        <v>568</v>
      </c>
      <c r="D17" s="83" t="s">
        <v>13</v>
      </c>
      <c r="E17" s="44" t="s">
        <v>14</v>
      </c>
      <c r="F17" s="83" t="s">
        <v>35</v>
      </c>
      <c r="G17" s="399">
        <v>0.3</v>
      </c>
      <c r="H17" s="498">
        <v>0.35</v>
      </c>
      <c r="I17" s="446">
        <v>0.43</v>
      </c>
      <c r="J17" s="16"/>
      <c r="K17" s="180"/>
    </row>
    <row r="18" spans="1:11" x14ac:dyDescent="0.35">
      <c r="A18" s="177"/>
      <c r="B18" s="10" t="s">
        <v>578</v>
      </c>
      <c r="C18" s="11"/>
      <c r="D18" s="11"/>
      <c r="E18" s="11"/>
      <c r="F18" s="11"/>
      <c r="G18" s="428"/>
      <c r="H18" s="429"/>
      <c r="I18" s="429"/>
      <c r="J18" s="11"/>
      <c r="K18" s="180"/>
    </row>
    <row r="19" spans="1:11" ht="16" x14ac:dyDescent="0.35">
      <c r="A19" s="108" t="s">
        <v>560</v>
      </c>
      <c r="B19" s="426" t="s">
        <v>579</v>
      </c>
      <c r="C19" s="83" t="s">
        <v>568</v>
      </c>
      <c r="D19" s="83" t="s">
        <v>13</v>
      </c>
      <c r="E19" s="44" t="s">
        <v>14</v>
      </c>
      <c r="F19" s="83" t="s">
        <v>35</v>
      </c>
      <c r="G19" s="399">
        <v>0.7</v>
      </c>
      <c r="H19" s="498">
        <v>0.8</v>
      </c>
      <c r="I19" s="446">
        <v>0.82</v>
      </c>
      <c r="J19" s="452"/>
      <c r="K19" s="180"/>
    </row>
    <row r="20" spans="1:11" ht="16" x14ac:dyDescent="0.35">
      <c r="A20" s="108" t="s">
        <v>560</v>
      </c>
      <c r="B20" s="426" t="s">
        <v>580</v>
      </c>
      <c r="C20" s="83" t="s">
        <v>568</v>
      </c>
      <c r="D20" s="83" t="s">
        <v>13</v>
      </c>
      <c r="E20" s="44" t="s">
        <v>14</v>
      </c>
      <c r="F20" s="83" t="s">
        <v>35</v>
      </c>
      <c r="G20" s="399">
        <v>0.13</v>
      </c>
      <c r="H20" s="498">
        <v>0.1</v>
      </c>
      <c r="I20" s="453">
        <v>0.09</v>
      </c>
      <c r="J20" s="452"/>
      <c r="K20" s="180"/>
    </row>
    <row r="21" spans="1:11" ht="16" x14ac:dyDescent="0.35">
      <c r="A21" s="108" t="s">
        <v>560</v>
      </c>
      <c r="B21" s="426" t="s">
        <v>581</v>
      </c>
      <c r="C21" s="83" t="s">
        <v>568</v>
      </c>
      <c r="D21" s="83" t="s">
        <v>13</v>
      </c>
      <c r="E21" s="44" t="s">
        <v>14</v>
      </c>
      <c r="F21" s="83" t="s">
        <v>35</v>
      </c>
      <c r="G21" s="399">
        <v>0.17</v>
      </c>
      <c r="H21" s="498">
        <v>0.1</v>
      </c>
      <c r="I21" s="446">
        <v>0.09</v>
      </c>
      <c r="J21" s="452"/>
      <c r="K21" s="180"/>
    </row>
    <row r="22" spans="1:11" x14ac:dyDescent="0.35">
      <c r="A22" s="177"/>
      <c r="B22" s="10" t="s">
        <v>582</v>
      </c>
      <c r="C22" s="11"/>
      <c r="D22" s="11"/>
      <c r="E22" s="11"/>
      <c r="F22" s="11"/>
      <c r="G22" s="428"/>
      <c r="H22" s="429"/>
      <c r="I22" s="429"/>
      <c r="J22" s="11"/>
      <c r="K22" s="180"/>
    </row>
    <row r="23" spans="1:11" ht="16" x14ac:dyDescent="0.35">
      <c r="A23" s="108" t="s">
        <v>560</v>
      </c>
      <c r="B23" s="426" t="s">
        <v>102</v>
      </c>
      <c r="C23" s="83" t="s">
        <v>568</v>
      </c>
      <c r="D23" s="83"/>
      <c r="E23" s="44" t="s">
        <v>102</v>
      </c>
      <c r="F23" s="83" t="s">
        <v>35</v>
      </c>
      <c r="G23" s="399">
        <v>0.77</v>
      </c>
      <c r="H23" s="276">
        <v>0.73</v>
      </c>
      <c r="I23" s="454">
        <v>0.64</v>
      </c>
      <c r="J23" s="452"/>
      <c r="K23" s="180"/>
    </row>
    <row r="24" spans="1:11" ht="21" x14ac:dyDescent="0.35">
      <c r="A24" s="108" t="s">
        <v>560</v>
      </c>
      <c r="B24" s="426" t="s">
        <v>461</v>
      </c>
      <c r="C24" s="83" t="s">
        <v>568</v>
      </c>
      <c r="D24" s="83"/>
      <c r="E24" s="44" t="s">
        <v>583</v>
      </c>
      <c r="F24" s="83" t="s">
        <v>35</v>
      </c>
      <c r="G24" s="399">
        <v>0.18</v>
      </c>
      <c r="H24" s="276">
        <v>0.16</v>
      </c>
      <c r="I24" s="454">
        <v>0.24</v>
      </c>
      <c r="J24" s="452"/>
      <c r="K24" s="180"/>
    </row>
    <row r="25" spans="1:11" ht="16" x14ac:dyDescent="0.35">
      <c r="A25" s="108" t="s">
        <v>560</v>
      </c>
      <c r="B25" s="426" t="s">
        <v>466</v>
      </c>
      <c r="C25" s="83" t="s">
        <v>568</v>
      </c>
      <c r="D25" s="83"/>
      <c r="E25" s="44" t="s">
        <v>466</v>
      </c>
      <c r="F25" s="83" t="s">
        <v>35</v>
      </c>
      <c r="G25" s="399">
        <v>0.03</v>
      </c>
      <c r="H25" s="276">
        <v>0.09</v>
      </c>
      <c r="I25" s="454">
        <v>0.08</v>
      </c>
      <c r="J25" s="452"/>
      <c r="K25" s="180"/>
    </row>
    <row r="26" spans="1:11" ht="16" x14ac:dyDescent="0.35">
      <c r="A26" s="108" t="s">
        <v>560</v>
      </c>
      <c r="B26" s="426" t="s">
        <v>402</v>
      </c>
      <c r="C26" s="83" t="s">
        <v>568</v>
      </c>
      <c r="D26" s="83"/>
      <c r="E26" s="44" t="s">
        <v>196</v>
      </c>
      <c r="F26" s="83" t="s">
        <v>35</v>
      </c>
      <c r="G26" s="399">
        <v>0.02</v>
      </c>
      <c r="H26" s="276">
        <v>0.02</v>
      </c>
      <c r="I26" s="454">
        <v>0.04</v>
      </c>
      <c r="J26" s="452"/>
      <c r="K26" s="180"/>
    </row>
    <row r="27" spans="1:11" x14ac:dyDescent="0.35">
      <c r="A27" s="177"/>
      <c r="B27" s="10" t="s">
        <v>584</v>
      </c>
      <c r="C27" s="11"/>
      <c r="D27" s="11"/>
      <c r="E27" s="11"/>
      <c r="F27" s="11"/>
      <c r="G27" s="460"/>
      <c r="H27" s="432"/>
      <c r="I27" s="432"/>
      <c r="J27" s="11"/>
      <c r="K27" s="180"/>
    </row>
    <row r="28" spans="1:11" ht="16" x14ac:dyDescent="0.35">
      <c r="A28" s="108" t="s">
        <v>560</v>
      </c>
      <c r="B28" s="426" t="s">
        <v>213</v>
      </c>
      <c r="C28" s="83" t="s">
        <v>568</v>
      </c>
      <c r="D28" s="83" t="s">
        <v>13</v>
      </c>
      <c r="E28" s="44" t="s">
        <v>95</v>
      </c>
      <c r="F28" s="83" t="s">
        <v>35</v>
      </c>
      <c r="G28" s="459">
        <v>0.56000000000000005</v>
      </c>
      <c r="H28" s="498">
        <v>0.33630289532293989</v>
      </c>
      <c r="I28" s="446">
        <v>0.27</v>
      </c>
      <c r="J28" s="452"/>
      <c r="K28" s="180"/>
    </row>
    <row r="29" spans="1:11" ht="21" x14ac:dyDescent="0.35">
      <c r="A29" s="108" t="s">
        <v>560</v>
      </c>
      <c r="B29" s="426" t="s">
        <v>585</v>
      </c>
      <c r="C29" s="83" t="s">
        <v>568</v>
      </c>
      <c r="D29" s="83" t="s">
        <v>13</v>
      </c>
      <c r="E29" s="44" t="s">
        <v>586</v>
      </c>
      <c r="F29" s="83" t="s">
        <v>35</v>
      </c>
      <c r="G29" s="399">
        <v>0.44</v>
      </c>
      <c r="H29" s="498">
        <v>0.66369710467706011</v>
      </c>
      <c r="I29" s="446">
        <v>0.73</v>
      </c>
      <c r="J29" s="452"/>
      <c r="K29" s="180"/>
    </row>
    <row r="30" spans="1:11" x14ac:dyDescent="0.35">
      <c r="A30" s="177"/>
      <c r="B30" s="10" t="s">
        <v>587</v>
      </c>
      <c r="C30" s="11"/>
      <c r="D30" s="11"/>
      <c r="E30" s="11"/>
      <c r="F30" s="11"/>
      <c r="G30" s="428"/>
      <c r="H30" s="429"/>
      <c r="I30" s="429"/>
      <c r="J30" s="11"/>
      <c r="K30" s="180"/>
    </row>
    <row r="31" spans="1:11" ht="15.5" x14ac:dyDescent="0.35">
      <c r="A31" s="108" t="s">
        <v>560</v>
      </c>
      <c r="B31" s="426" t="s">
        <v>588</v>
      </c>
      <c r="C31" s="83" t="s">
        <v>589</v>
      </c>
      <c r="D31" s="83" t="s">
        <v>13</v>
      </c>
      <c r="E31" s="44" t="s">
        <v>14</v>
      </c>
      <c r="F31" s="83" t="s">
        <v>35</v>
      </c>
      <c r="G31" s="399">
        <v>0.32</v>
      </c>
      <c r="H31" s="499">
        <f>47/100</f>
        <v>0.47</v>
      </c>
      <c r="I31" s="455">
        <v>0.37</v>
      </c>
      <c r="J31" s="45" t="s">
        <v>590</v>
      </c>
      <c r="K31" s="180"/>
    </row>
    <row r="32" spans="1:11" ht="15.5" x14ac:dyDescent="0.35">
      <c r="A32" s="108" t="s">
        <v>560</v>
      </c>
      <c r="B32" s="426" t="s">
        <v>591</v>
      </c>
      <c r="C32" s="83" t="s">
        <v>589</v>
      </c>
      <c r="D32" s="83" t="s">
        <v>13</v>
      </c>
      <c r="E32" s="44" t="s">
        <v>14</v>
      </c>
      <c r="F32" s="83" t="s">
        <v>35</v>
      </c>
      <c r="G32" s="399">
        <v>0.11</v>
      </c>
      <c r="H32" s="499">
        <f>9/100</f>
        <v>0.09</v>
      </c>
      <c r="I32" s="455">
        <v>0.18</v>
      </c>
      <c r="J32" s="45" t="s">
        <v>590</v>
      </c>
      <c r="K32" s="180"/>
    </row>
    <row r="33" spans="1:11" ht="15.5" x14ac:dyDescent="0.35">
      <c r="A33" s="108" t="s">
        <v>560</v>
      </c>
      <c r="B33" s="426" t="s">
        <v>592</v>
      </c>
      <c r="C33" s="83" t="s">
        <v>589</v>
      </c>
      <c r="D33" s="83" t="s">
        <v>13</v>
      </c>
      <c r="E33" s="44" t="s">
        <v>14</v>
      </c>
      <c r="F33" s="83" t="s">
        <v>35</v>
      </c>
      <c r="G33" s="399">
        <v>0.56999999999999995</v>
      </c>
      <c r="H33" s="499">
        <f>44/100</f>
        <v>0.44</v>
      </c>
      <c r="I33" s="455">
        <v>0.45</v>
      </c>
      <c r="J33" s="45" t="s">
        <v>590</v>
      </c>
      <c r="K33" s="180"/>
    </row>
    <row r="34" spans="1:11" x14ac:dyDescent="0.35">
      <c r="A34" s="177"/>
      <c r="B34" s="10" t="s">
        <v>593</v>
      </c>
      <c r="C34" s="11"/>
      <c r="D34" s="11"/>
      <c r="E34" s="11"/>
      <c r="F34" s="11"/>
      <c r="G34" s="428"/>
      <c r="H34" s="461"/>
      <c r="I34" s="429"/>
      <c r="J34" s="11"/>
      <c r="K34" s="180"/>
    </row>
    <row r="35" spans="1:11" ht="16" x14ac:dyDescent="0.35">
      <c r="A35" s="108" t="s">
        <v>560</v>
      </c>
      <c r="B35" s="426" t="s">
        <v>594</v>
      </c>
      <c r="C35" s="83" t="s">
        <v>589</v>
      </c>
      <c r="D35" s="83" t="s">
        <v>13</v>
      </c>
      <c r="E35" s="44" t="s">
        <v>14</v>
      </c>
      <c r="F35" s="83" t="s">
        <v>35</v>
      </c>
      <c r="G35" s="399">
        <v>0.79</v>
      </c>
      <c r="H35" s="498">
        <f>57/100</f>
        <v>0.56999999999999995</v>
      </c>
      <c r="I35" s="446">
        <f>66/100</f>
        <v>0.66</v>
      </c>
      <c r="J35" s="45" t="s">
        <v>595</v>
      </c>
      <c r="K35" s="180"/>
    </row>
    <row r="36" spans="1:11" ht="16" x14ac:dyDescent="0.35">
      <c r="A36" s="108" t="s">
        <v>560</v>
      </c>
      <c r="B36" s="426" t="s">
        <v>596</v>
      </c>
      <c r="C36" s="83" t="s">
        <v>589</v>
      </c>
      <c r="D36" s="83" t="s">
        <v>13</v>
      </c>
      <c r="E36" s="44" t="s">
        <v>14</v>
      </c>
      <c r="F36" s="83" t="s">
        <v>35</v>
      </c>
      <c r="G36" s="399">
        <v>0.01</v>
      </c>
      <c r="H36" s="498">
        <f>10/100</f>
        <v>0.1</v>
      </c>
      <c r="I36" s="454">
        <f>2/100</f>
        <v>0.02</v>
      </c>
      <c r="J36" s="45" t="s">
        <v>595</v>
      </c>
      <c r="K36" s="180"/>
    </row>
    <row r="37" spans="1:11" ht="16" x14ac:dyDescent="0.35">
      <c r="A37" s="108" t="s">
        <v>560</v>
      </c>
      <c r="B37" s="426" t="s">
        <v>597</v>
      </c>
      <c r="C37" s="83" t="s">
        <v>589</v>
      </c>
      <c r="D37" s="83" t="s">
        <v>13</v>
      </c>
      <c r="E37" s="44" t="s">
        <v>14</v>
      </c>
      <c r="F37" s="83" t="s">
        <v>35</v>
      </c>
      <c r="G37" s="399">
        <v>0.2</v>
      </c>
      <c r="H37" s="498">
        <f>33/100</f>
        <v>0.33</v>
      </c>
      <c r="I37" s="446">
        <f>32/100</f>
        <v>0.32</v>
      </c>
      <c r="J37" s="45" t="s">
        <v>595</v>
      </c>
      <c r="K37" s="180"/>
    </row>
    <row r="38" spans="1:11" x14ac:dyDescent="0.35">
      <c r="A38" s="177"/>
      <c r="B38" s="10" t="s">
        <v>598</v>
      </c>
      <c r="C38" s="11"/>
      <c r="D38" s="11"/>
      <c r="E38" s="11"/>
      <c r="F38" s="11"/>
      <c r="G38" s="428"/>
      <c r="H38" s="429"/>
      <c r="I38" s="429"/>
      <c r="J38" s="11"/>
      <c r="K38" s="180"/>
    </row>
    <row r="39" spans="1:11" ht="26" x14ac:dyDescent="0.35">
      <c r="A39" s="108" t="s">
        <v>560</v>
      </c>
      <c r="B39" s="43" t="s">
        <v>599</v>
      </c>
      <c r="C39" s="83" t="s">
        <v>589</v>
      </c>
      <c r="D39" s="83" t="s">
        <v>13</v>
      </c>
      <c r="E39" s="44" t="s">
        <v>416</v>
      </c>
      <c r="F39" s="44" t="s">
        <v>35</v>
      </c>
      <c r="G39" s="456">
        <v>1</v>
      </c>
      <c r="H39" s="500">
        <v>1</v>
      </c>
      <c r="I39" s="457">
        <v>1</v>
      </c>
      <c r="J39" s="45"/>
      <c r="K39" s="180" t="s">
        <v>17</v>
      </c>
    </row>
    <row r="40" spans="1:11" ht="16" x14ac:dyDescent="0.4">
      <c r="A40" s="46"/>
      <c r="B40" s="424" t="s">
        <v>600</v>
      </c>
      <c r="C40" s="440"/>
      <c r="D40" s="440"/>
      <c r="E40" s="441"/>
      <c r="F40" s="442"/>
      <c r="G40" s="448"/>
      <c r="H40" s="444"/>
      <c r="I40" s="444"/>
      <c r="J40" s="445"/>
      <c r="K40" s="180"/>
    </row>
    <row r="41" spans="1:11" x14ac:dyDescent="0.35">
      <c r="A41" s="177"/>
      <c r="B41" s="10" t="s">
        <v>601</v>
      </c>
      <c r="C41" s="11"/>
      <c r="D41" s="11"/>
      <c r="E41" s="11"/>
      <c r="F41" s="11"/>
      <c r="G41" s="428"/>
      <c r="H41" s="429"/>
      <c r="I41" s="429"/>
      <c r="J41" s="11"/>
      <c r="K41" s="180"/>
    </row>
    <row r="42" spans="1:11" ht="32" x14ac:dyDescent="0.35">
      <c r="A42" s="108" t="s">
        <v>560</v>
      </c>
      <c r="B42" s="433" t="s">
        <v>602</v>
      </c>
      <c r="C42" s="83" t="s">
        <v>603</v>
      </c>
      <c r="D42" s="83"/>
      <c r="E42" s="83" t="s">
        <v>102</v>
      </c>
      <c r="F42" s="83" t="s">
        <v>604</v>
      </c>
      <c r="G42" s="458">
        <v>3250</v>
      </c>
      <c r="H42" s="274">
        <v>3250</v>
      </c>
      <c r="I42" s="450" t="s">
        <v>974</v>
      </c>
      <c r="J42" s="434"/>
      <c r="K42" s="180"/>
    </row>
    <row r="43" spans="1:11" ht="42" x14ac:dyDescent="0.35">
      <c r="A43" s="108" t="s">
        <v>560</v>
      </c>
      <c r="B43" s="433" t="s">
        <v>605</v>
      </c>
      <c r="C43" s="83" t="s">
        <v>603</v>
      </c>
      <c r="D43" s="83"/>
      <c r="E43" s="435" t="s">
        <v>102</v>
      </c>
      <c r="F43" s="83" t="s">
        <v>604</v>
      </c>
      <c r="G43" s="458">
        <v>1250</v>
      </c>
      <c r="H43" s="274">
        <v>1250</v>
      </c>
      <c r="I43" s="450" t="s">
        <v>974</v>
      </c>
      <c r="J43" s="436" t="s">
        <v>938</v>
      </c>
      <c r="K43" s="180"/>
    </row>
    <row r="44" spans="1:11" ht="32" x14ac:dyDescent="0.35">
      <c r="A44" s="108" t="s">
        <v>560</v>
      </c>
      <c r="B44" s="433" t="s">
        <v>606</v>
      </c>
      <c r="C44" s="83" t="s">
        <v>603</v>
      </c>
      <c r="D44" s="83"/>
      <c r="E44" s="435" t="s">
        <v>136</v>
      </c>
      <c r="F44" s="83" t="s">
        <v>604</v>
      </c>
      <c r="G44" s="166">
        <v>2000</v>
      </c>
      <c r="H44" s="274">
        <v>2000</v>
      </c>
      <c r="I44" s="450" t="s">
        <v>974</v>
      </c>
      <c r="J44" s="436" t="s">
        <v>607</v>
      </c>
      <c r="K44" s="180"/>
    </row>
    <row r="45" spans="1:11" x14ac:dyDescent="0.35">
      <c r="A45" s="108"/>
      <c r="B45" s="10" t="s">
        <v>608</v>
      </c>
      <c r="C45" s="11"/>
      <c r="D45" s="11"/>
      <c r="E45" s="11"/>
      <c r="F45" s="11"/>
      <c r="G45" s="428"/>
      <c r="H45" s="428"/>
      <c r="I45" s="428"/>
      <c r="J45" s="428"/>
      <c r="K45" s="180"/>
    </row>
    <row r="46" spans="1:11" ht="32" x14ac:dyDescent="0.35">
      <c r="A46" s="108" t="s">
        <v>560</v>
      </c>
      <c r="B46" s="433" t="s">
        <v>197</v>
      </c>
      <c r="C46" s="83" t="s">
        <v>603</v>
      </c>
      <c r="D46" s="83"/>
      <c r="E46" s="435" t="s">
        <v>136</v>
      </c>
      <c r="F46" s="83" t="s">
        <v>604</v>
      </c>
      <c r="G46" s="166">
        <v>2000</v>
      </c>
      <c r="H46" s="274">
        <v>2000</v>
      </c>
      <c r="I46" s="450" t="s">
        <v>974</v>
      </c>
      <c r="J46" s="436"/>
      <c r="K46" s="180"/>
    </row>
    <row r="47" spans="1:11" ht="32" x14ac:dyDescent="0.35">
      <c r="A47" s="108" t="s">
        <v>560</v>
      </c>
      <c r="B47" s="433" t="s">
        <v>609</v>
      </c>
      <c r="C47" s="83" t="s">
        <v>603</v>
      </c>
      <c r="D47" s="83"/>
      <c r="E47" s="435" t="s">
        <v>14</v>
      </c>
      <c r="F47" s="83" t="s">
        <v>604</v>
      </c>
      <c r="G47" s="166">
        <v>0</v>
      </c>
      <c r="H47" s="274">
        <v>0</v>
      </c>
      <c r="I47" s="450" t="s">
        <v>974</v>
      </c>
      <c r="J47" s="45"/>
      <c r="K47" s="180"/>
    </row>
    <row r="48" spans="1:11" ht="32" x14ac:dyDescent="0.35">
      <c r="A48" s="108" t="s">
        <v>560</v>
      </c>
      <c r="B48" s="433" t="s">
        <v>610</v>
      </c>
      <c r="C48" s="83" t="s">
        <v>603</v>
      </c>
      <c r="D48" s="83"/>
      <c r="E48" s="435" t="s">
        <v>14</v>
      </c>
      <c r="F48" s="83" t="s">
        <v>604</v>
      </c>
      <c r="G48" s="166">
        <v>230</v>
      </c>
      <c r="H48" s="274">
        <v>230</v>
      </c>
      <c r="I48" s="450" t="s">
        <v>974</v>
      </c>
      <c r="J48" s="45"/>
      <c r="K48" s="180"/>
    </row>
    <row r="49" spans="1:11" ht="32" x14ac:dyDescent="0.35">
      <c r="A49" s="108" t="s">
        <v>560</v>
      </c>
      <c r="B49" s="433" t="s">
        <v>611</v>
      </c>
      <c r="C49" s="83" t="s">
        <v>603</v>
      </c>
      <c r="D49" s="83"/>
      <c r="E49" s="435" t="s">
        <v>14</v>
      </c>
      <c r="F49" s="83" t="s">
        <v>604</v>
      </c>
      <c r="G49" s="166">
        <v>260</v>
      </c>
      <c r="H49" s="274">
        <v>260</v>
      </c>
      <c r="I49" s="450" t="s">
        <v>974</v>
      </c>
      <c r="J49" s="45"/>
      <c r="K49" s="180"/>
    </row>
    <row r="50" spans="1:11" ht="32" x14ac:dyDescent="0.35">
      <c r="A50" s="108" t="s">
        <v>560</v>
      </c>
      <c r="B50" s="433" t="s">
        <v>612</v>
      </c>
      <c r="C50" s="83" t="s">
        <v>603</v>
      </c>
      <c r="D50" s="83"/>
      <c r="E50" s="435" t="s">
        <v>14</v>
      </c>
      <c r="F50" s="83" t="s">
        <v>604</v>
      </c>
      <c r="G50" s="166">
        <v>110</v>
      </c>
      <c r="H50" s="274">
        <v>110</v>
      </c>
      <c r="I50" s="450" t="s">
        <v>974</v>
      </c>
      <c r="J50" s="45"/>
      <c r="K50" s="180"/>
    </row>
    <row r="51" spans="1:11" ht="32" x14ac:dyDescent="0.35">
      <c r="A51" s="108" t="s">
        <v>560</v>
      </c>
      <c r="B51" s="433" t="s">
        <v>613</v>
      </c>
      <c r="C51" s="83" t="s">
        <v>603</v>
      </c>
      <c r="D51" s="83"/>
      <c r="E51" s="435" t="s">
        <v>14</v>
      </c>
      <c r="F51" s="83" t="s">
        <v>604</v>
      </c>
      <c r="G51" s="166">
        <v>1400</v>
      </c>
      <c r="H51" s="274">
        <v>1400</v>
      </c>
      <c r="I51" s="450" t="s">
        <v>974</v>
      </c>
      <c r="J51" s="45"/>
      <c r="K51" s="180"/>
    </row>
    <row r="52" spans="1:11" x14ac:dyDescent="0.35">
      <c r="A52" s="177"/>
      <c r="B52" s="10" t="s">
        <v>614</v>
      </c>
      <c r="C52" s="11"/>
      <c r="D52" s="11"/>
      <c r="E52" s="11"/>
      <c r="F52" s="11"/>
      <c r="G52" s="11"/>
      <c r="H52" s="11"/>
      <c r="I52" s="11"/>
      <c r="J52" s="11"/>
      <c r="K52" s="180"/>
    </row>
    <row r="53" spans="1:11" ht="94.5" x14ac:dyDescent="0.35">
      <c r="A53" s="108" t="s">
        <v>560</v>
      </c>
      <c r="B53" s="426" t="s">
        <v>615</v>
      </c>
      <c r="C53" s="83" t="s">
        <v>603</v>
      </c>
      <c r="D53" s="83" t="s">
        <v>13</v>
      </c>
      <c r="E53" s="435" t="s">
        <v>614</v>
      </c>
      <c r="F53" s="83" t="s">
        <v>616</v>
      </c>
      <c r="G53" s="166">
        <v>321000</v>
      </c>
      <c r="H53" s="274">
        <v>357650</v>
      </c>
      <c r="I53" s="450">
        <f>52500+956000+190000</f>
        <v>1198500</v>
      </c>
      <c r="J53" s="437" t="s">
        <v>617</v>
      </c>
      <c r="K53" s="180"/>
    </row>
  </sheetData>
  <mergeCells count="2">
    <mergeCell ref="A1:B1"/>
    <mergeCell ref="C1:J1"/>
  </mergeCells>
  <hyperlinks>
    <hyperlink ref="K1" location="'Table of contents'!A1" display="'Table of contents'!A1" xr:uid="{29983A33-7DD3-4F7B-8C4C-9072CFCBE71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D7A6-49E9-49E3-89D6-A7F5B0A2CD38}">
  <sheetPr>
    <tabColor rgb="FFFF9999"/>
  </sheetPr>
  <dimension ref="A1:K9"/>
  <sheetViews>
    <sheetView topLeftCell="B1" zoomScaleNormal="100" workbookViewId="0">
      <selection activeCell="I9" sqref="I9"/>
    </sheetView>
  </sheetViews>
  <sheetFormatPr baseColWidth="10" defaultRowHeight="14.5" x14ac:dyDescent="0.35"/>
  <cols>
    <col min="1" max="1" width="4.7265625" bestFit="1" customWidth="1"/>
    <col min="2" max="2" width="53.08984375" customWidth="1"/>
    <col min="3" max="3" width="4.90625" bestFit="1" customWidth="1"/>
    <col min="4" max="4" width="14.54296875" customWidth="1"/>
    <col min="5" max="5" width="18.7265625" customWidth="1"/>
    <col min="6" max="6" width="6.08984375" bestFit="1" customWidth="1"/>
    <col min="7" max="7" width="5.453125" bestFit="1" customWidth="1"/>
    <col min="8" max="8" width="7.36328125" bestFit="1" customWidth="1"/>
    <col min="9" max="9" width="6.54296875" customWidth="1"/>
    <col min="10" max="10" width="52" customWidth="1"/>
    <col min="11" max="11" width="10.36328125" bestFit="1" customWidth="1"/>
  </cols>
  <sheetData>
    <row r="1" spans="1:11" ht="22" x14ac:dyDescent="0.35">
      <c r="A1" s="679" t="s">
        <v>618</v>
      </c>
      <c r="B1" s="679"/>
      <c r="C1" s="680"/>
      <c r="D1" s="680"/>
      <c r="E1" s="680"/>
      <c r="F1" s="680"/>
      <c r="G1" s="680"/>
      <c r="H1" s="680"/>
      <c r="I1" s="680"/>
      <c r="J1" s="681"/>
      <c r="K1" s="1" t="s">
        <v>1</v>
      </c>
    </row>
    <row r="2" spans="1:11" s="172" customFormat="1" ht="21" x14ac:dyDescent="0.25">
      <c r="A2" s="501"/>
      <c r="B2" s="423" t="s">
        <v>2</v>
      </c>
      <c r="C2" s="423" t="s">
        <v>3</v>
      </c>
      <c r="D2" s="423" t="s">
        <v>4</v>
      </c>
      <c r="E2" s="423" t="s">
        <v>5</v>
      </c>
      <c r="F2" s="423" t="s">
        <v>6</v>
      </c>
      <c r="G2" s="423">
        <v>2023</v>
      </c>
      <c r="H2" s="423">
        <v>2024</v>
      </c>
      <c r="I2" s="493">
        <v>2025</v>
      </c>
      <c r="J2" s="423" t="s">
        <v>7</v>
      </c>
      <c r="K2" s="462"/>
    </row>
    <row r="3" spans="1:11" ht="16" x14ac:dyDescent="0.35">
      <c r="A3" s="463"/>
      <c r="B3" s="424" t="s">
        <v>619</v>
      </c>
      <c r="C3" s="425"/>
      <c r="D3" s="425"/>
      <c r="E3" s="464"/>
      <c r="F3" s="464"/>
      <c r="G3" s="466"/>
      <c r="H3" s="466"/>
      <c r="I3" s="466"/>
      <c r="J3" s="467"/>
      <c r="K3" s="468"/>
    </row>
    <row r="4" spans="1:11" ht="16" x14ac:dyDescent="0.35">
      <c r="A4" s="470" t="s">
        <v>620</v>
      </c>
      <c r="B4" s="471" t="s">
        <v>622</v>
      </c>
      <c r="C4" s="37" t="s">
        <v>621</v>
      </c>
      <c r="D4" s="37" t="s">
        <v>13</v>
      </c>
      <c r="E4" s="37" t="s">
        <v>95</v>
      </c>
      <c r="F4" s="472" t="s">
        <v>35</v>
      </c>
      <c r="G4" s="78"/>
      <c r="H4" s="497" t="s">
        <v>623</v>
      </c>
      <c r="I4" s="431">
        <v>0.96</v>
      </c>
      <c r="J4" s="473"/>
      <c r="K4" s="474"/>
    </row>
    <row r="5" spans="1:11" x14ac:dyDescent="0.35">
      <c r="A5" s="463"/>
      <c r="B5" s="424" t="s">
        <v>624</v>
      </c>
      <c r="C5" s="425"/>
      <c r="D5" s="425"/>
      <c r="E5" s="464"/>
      <c r="F5" s="464"/>
      <c r="G5" s="475"/>
      <c r="H5" s="475"/>
      <c r="I5" s="475"/>
      <c r="J5" s="476"/>
      <c r="K5" s="17"/>
    </row>
    <row r="6" spans="1:11" ht="52.5" x14ac:dyDescent="0.35">
      <c r="A6" s="469" t="s">
        <v>620</v>
      </c>
      <c r="B6" s="426" t="s">
        <v>972</v>
      </c>
      <c r="C6" s="14" t="s">
        <v>621</v>
      </c>
      <c r="D6" s="14" t="s">
        <v>13</v>
      </c>
      <c r="E6" s="83" t="s">
        <v>971</v>
      </c>
      <c r="F6" s="347" t="s">
        <v>108</v>
      </c>
      <c r="G6" s="78" t="s">
        <v>625</v>
      </c>
      <c r="H6" s="497">
        <v>3633</v>
      </c>
      <c r="I6" s="430">
        <v>5083</v>
      </c>
      <c r="J6" s="353" t="s">
        <v>626</v>
      </c>
      <c r="K6" s="17"/>
    </row>
    <row r="7" spans="1:11" ht="52.5" x14ac:dyDescent="0.35">
      <c r="A7" s="469" t="s">
        <v>620</v>
      </c>
      <c r="B7" s="426" t="s">
        <v>627</v>
      </c>
      <c r="C7" s="14" t="s">
        <v>621</v>
      </c>
      <c r="D7" s="14" t="s">
        <v>13</v>
      </c>
      <c r="E7" s="83" t="s">
        <v>971</v>
      </c>
      <c r="F7" s="347" t="s">
        <v>108</v>
      </c>
      <c r="G7" s="78">
        <v>45</v>
      </c>
      <c r="H7" s="497">
        <v>31</v>
      </c>
      <c r="I7" s="430">
        <v>67</v>
      </c>
      <c r="J7" s="563"/>
      <c r="K7" s="17"/>
    </row>
    <row r="8" spans="1:11" x14ac:dyDescent="0.35">
      <c r="A8" s="477"/>
      <c r="B8" s="424" t="s">
        <v>628</v>
      </c>
      <c r="C8" s="425"/>
      <c r="D8" s="425"/>
      <c r="E8" s="464"/>
      <c r="F8" s="464"/>
      <c r="G8" s="465"/>
      <c r="H8" s="465"/>
      <c r="I8" s="465"/>
      <c r="J8" s="476"/>
      <c r="K8" s="478"/>
    </row>
    <row r="9" spans="1:11" ht="24" x14ac:dyDescent="0.35">
      <c r="A9" s="469" t="s">
        <v>620</v>
      </c>
      <c r="B9" s="433" t="s">
        <v>629</v>
      </c>
      <c r="C9" s="14" t="s">
        <v>621</v>
      </c>
      <c r="D9" s="14"/>
      <c r="E9" s="14" t="s">
        <v>95</v>
      </c>
      <c r="F9" s="347" t="s">
        <v>630</v>
      </c>
      <c r="G9" s="78">
        <v>3811</v>
      </c>
      <c r="H9" s="497">
        <v>3323</v>
      </c>
      <c r="I9" s="430">
        <v>2804</v>
      </c>
      <c r="J9" s="369" t="s">
        <v>631</v>
      </c>
      <c r="K9" s="17"/>
    </row>
  </sheetData>
  <mergeCells count="2">
    <mergeCell ref="A1:B1"/>
    <mergeCell ref="C1:J1"/>
  </mergeCells>
  <hyperlinks>
    <hyperlink ref="K1" location="'Table of contents'!A1" display="'Table of contents'!A1" xr:uid="{504BE812-DF8B-49A0-9AFA-43E25E786DFB}"/>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1821-1F0B-429B-B840-B7E11D0D3AC8}">
  <sheetPr>
    <tabColor rgb="FFFF9999"/>
  </sheetPr>
  <dimension ref="A1:K42"/>
  <sheetViews>
    <sheetView topLeftCell="A30" zoomScale="76" workbookViewId="0">
      <selection activeCell="I53" sqref="I53"/>
    </sheetView>
  </sheetViews>
  <sheetFormatPr baseColWidth="10" defaultRowHeight="14.5" x14ac:dyDescent="0.35"/>
  <cols>
    <col min="2" max="2" width="44.6328125" customWidth="1"/>
    <col min="8" max="8" width="10.90625" style="172"/>
    <col min="10" max="10" width="66.7265625" customWidth="1"/>
  </cols>
  <sheetData>
    <row r="1" spans="1:11" ht="21" x14ac:dyDescent="0.35">
      <c r="A1" s="675" t="s">
        <v>632</v>
      </c>
      <c r="B1" s="682"/>
      <c r="C1" s="683"/>
      <c r="D1" s="683"/>
      <c r="E1" s="683"/>
      <c r="F1" s="683"/>
      <c r="G1" s="683"/>
      <c r="H1" s="683"/>
      <c r="I1" s="683"/>
      <c r="J1" s="684"/>
      <c r="K1" s="22" t="s">
        <v>1</v>
      </c>
    </row>
    <row r="2" spans="1:11" ht="21" x14ac:dyDescent="0.35">
      <c r="A2" s="479"/>
      <c r="B2" s="422" t="s">
        <v>2</v>
      </c>
      <c r="C2" s="423" t="s">
        <v>3</v>
      </c>
      <c r="D2" s="423" t="s">
        <v>4</v>
      </c>
      <c r="E2" s="423" t="s">
        <v>5</v>
      </c>
      <c r="F2" s="423" t="s">
        <v>6</v>
      </c>
      <c r="G2" s="423">
        <v>2023</v>
      </c>
      <c r="H2" s="423">
        <v>2024</v>
      </c>
      <c r="I2" s="422">
        <v>2025</v>
      </c>
      <c r="J2" s="423" t="s">
        <v>7</v>
      </c>
      <c r="K2" s="423"/>
    </row>
    <row r="3" spans="1:11" x14ac:dyDescent="0.35">
      <c r="A3" s="122"/>
      <c r="B3" s="424" t="s">
        <v>633</v>
      </c>
      <c r="C3" s="441"/>
      <c r="D3" s="441"/>
      <c r="E3" s="441"/>
      <c r="F3" s="480"/>
      <c r="G3" s="481"/>
      <c r="H3" s="481"/>
      <c r="I3" s="481"/>
      <c r="J3" s="482"/>
      <c r="K3" s="483"/>
    </row>
    <row r="4" spans="1:11" ht="21" x14ac:dyDescent="0.35">
      <c r="A4" s="484" t="s">
        <v>634</v>
      </c>
      <c r="B4" s="485" t="s">
        <v>980</v>
      </c>
      <c r="C4" s="83" t="s">
        <v>635</v>
      </c>
      <c r="D4" s="83" t="s">
        <v>13</v>
      </c>
      <c r="E4" s="83" t="s">
        <v>14</v>
      </c>
      <c r="F4" s="83" t="s">
        <v>35</v>
      </c>
      <c r="G4" s="486">
        <v>0.25130000000000002</v>
      </c>
      <c r="H4" s="494">
        <v>0.28089999999999998</v>
      </c>
      <c r="I4" s="496">
        <v>0.31580000000000003</v>
      </c>
      <c r="J4" s="45" t="s">
        <v>883</v>
      </c>
      <c r="K4" s="112" t="s">
        <v>17</v>
      </c>
    </row>
    <row r="5" spans="1:11" ht="16" x14ac:dyDescent="0.35">
      <c r="A5" s="122"/>
      <c r="B5" s="424" t="s">
        <v>636</v>
      </c>
      <c r="C5" s="441"/>
      <c r="D5" s="441"/>
      <c r="E5" s="441"/>
      <c r="F5" s="480"/>
      <c r="G5" s="481"/>
      <c r="H5" s="481"/>
      <c r="I5" s="487"/>
      <c r="J5" s="482"/>
      <c r="K5" s="112"/>
    </row>
    <row r="6" spans="1:11" ht="16" x14ac:dyDescent="0.35">
      <c r="A6" s="484" t="s">
        <v>634</v>
      </c>
      <c r="B6" s="485" t="s">
        <v>102</v>
      </c>
      <c r="C6" s="83" t="s">
        <v>635</v>
      </c>
      <c r="D6" s="83"/>
      <c r="E6" s="488" t="s">
        <v>102</v>
      </c>
      <c r="F6" s="83" t="s">
        <v>637</v>
      </c>
      <c r="G6" s="169">
        <v>1946</v>
      </c>
      <c r="H6" s="495">
        <v>1719</v>
      </c>
      <c r="I6" s="450">
        <v>1980.3</v>
      </c>
      <c r="J6" s="45"/>
      <c r="K6" s="112" t="s">
        <v>17</v>
      </c>
    </row>
    <row r="7" spans="1:11" ht="16" x14ac:dyDescent="0.35">
      <c r="A7" s="484" t="s">
        <v>634</v>
      </c>
      <c r="B7" s="485" t="s">
        <v>638</v>
      </c>
      <c r="C7" s="83" t="s">
        <v>635</v>
      </c>
      <c r="D7" s="83"/>
      <c r="E7" s="488" t="s">
        <v>638</v>
      </c>
      <c r="F7" s="83" t="s">
        <v>637</v>
      </c>
      <c r="G7" s="169">
        <v>70</v>
      </c>
      <c r="H7" s="495">
        <v>107</v>
      </c>
      <c r="I7" s="489">
        <v>155</v>
      </c>
      <c r="J7" s="45"/>
      <c r="K7" s="112"/>
    </row>
    <row r="8" spans="1:11" ht="16" x14ac:dyDescent="0.35">
      <c r="A8" s="484" t="s">
        <v>634</v>
      </c>
      <c r="B8" s="485" t="s">
        <v>125</v>
      </c>
      <c r="C8" s="83" t="s">
        <v>635</v>
      </c>
      <c r="D8" s="83"/>
      <c r="E8" s="488" t="s">
        <v>125</v>
      </c>
      <c r="F8" s="83" t="s">
        <v>637</v>
      </c>
      <c r="G8" s="169">
        <v>430</v>
      </c>
      <c r="H8" s="495">
        <v>488</v>
      </c>
      <c r="I8" s="489">
        <v>33</v>
      </c>
      <c r="J8" s="45"/>
      <c r="K8" s="112"/>
    </row>
    <row r="9" spans="1:11" ht="16" x14ac:dyDescent="0.35">
      <c r="A9" s="484" t="s">
        <v>634</v>
      </c>
      <c r="B9" s="485" t="s">
        <v>639</v>
      </c>
      <c r="C9" s="83" t="s">
        <v>635</v>
      </c>
      <c r="D9" s="83"/>
      <c r="E9" s="488" t="s">
        <v>639</v>
      </c>
      <c r="F9" s="83" t="s">
        <v>637</v>
      </c>
      <c r="G9" s="169">
        <v>81</v>
      </c>
      <c r="H9" s="495">
        <v>63</v>
      </c>
      <c r="I9" s="489">
        <v>44</v>
      </c>
      <c r="J9" s="45"/>
      <c r="K9" s="112"/>
    </row>
    <row r="10" spans="1:11" ht="16" x14ac:dyDescent="0.35">
      <c r="A10" s="484" t="s">
        <v>634</v>
      </c>
      <c r="B10" s="485" t="s">
        <v>640</v>
      </c>
      <c r="C10" s="83" t="s">
        <v>635</v>
      </c>
      <c r="D10" s="83"/>
      <c r="E10" s="488" t="s">
        <v>640</v>
      </c>
      <c r="F10" s="83" t="s">
        <v>637</v>
      </c>
      <c r="G10" s="169">
        <v>5</v>
      </c>
      <c r="H10" s="495">
        <v>3</v>
      </c>
      <c r="I10" s="489">
        <v>3</v>
      </c>
      <c r="J10" s="45"/>
      <c r="K10" s="112"/>
    </row>
    <row r="11" spans="1:11" ht="16" x14ac:dyDescent="0.35">
      <c r="A11" s="484" t="s">
        <v>634</v>
      </c>
      <c r="B11" s="485" t="s">
        <v>641</v>
      </c>
      <c r="C11" s="83" t="s">
        <v>635</v>
      </c>
      <c r="D11" s="83"/>
      <c r="E11" s="488" t="s">
        <v>641</v>
      </c>
      <c r="F11" s="83" t="s">
        <v>637</v>
      </c>
      <c r="G11" s="169">
        <v>30</v>
      </c>
      <c r="H11" s="495">
        <v>10</v>
      </c>
      <c r="I11" s="489">
        <v>6</v>
      </c>
      <c r="J11" s="45"/>
      <c r="K11" s="112"/>
    </row>
    <row r="12" spans="1:11" ht="16" x14ac:dyDescent="0.35">
      <c r="A12" s="484" t="s">
        <v>634</v>
      </c>
      <c r="B12" s="485" t="s">
        <v>642</v>
      </c>
      <c r="C12" s="83" t="s">
        <v>635</v>
      </c>
      <c r="D12" s="83"/>
      <c r="E12" s="488" t="s">
        <v>642</v>
      </c>
      <c r="F12" s="83" t="s">
        <v>637</v>
      </c>
      <c r="G12" s="169">
        <v>51</v>
      </c>
      <c r="H12" s="495">
        <v>21</v>
      </c>
      <c r="I12" s="489">
        <v>23</v>
      </c>
      <c r="J12" s="45"/>
      <c r="K12" s="112"/>
    </row>
    <row r="13" spans="1:11" ht="16" x14ac:dyDescent="0.35">
      <c r="A13" s="484" t="s">
        <v>634</v>
      </c>
      <c r="B13" s="485" t="s">
        <v>643</v>
      </c>
      <c r="C13" s="83" t="s">
        <v>635</v>
      </c>
      <c r="D13" s="83"/>
      <c r="E13" s="488" t="s">
        <v>643</v>
      </c>
      <c r="F13" s="83" t="s">
        <v>637</v>
      </c>
      <c r="G13" s="169">
        <v>2</v>
      </c>
      <c r="H13" s="495">
        <v>5</v>
      </c>
      <c r="I13" s="489">
        <v>16</v>
      </c>
      <c r="J13" s="45"/>
      <c r="K13" s="112"/>
    </row>
    <row r="14" spans="1:11" ht="26" x14ac:dyDescent="0.35">
      <c r="A14" s="484" t="s">
        <v>634</v>
      </c>
      <c r="B14" s="485" t="s">
        <v>645</v>
      </c>
      <c r="C14" s="83" t="s">
        <v>635</v>
      </c>
      <c r="D14" s="83"/>
      <c r="E14" s="488" t="s">
        <v>645</v>
      </c>
      <c r="F14" s="83" t="s">
        <v>637</v>
      </c>
      <c r="G14" s="490">
        <v>1049</v>
      </c>
      <c r="H14" s="495">
        <v>905</v>
      </c>
      <c r="I14" s="450">
        <v>372.28699999999998</v>
      </c>
      <c r="J14" s="45"/>
      <c r="K14" s="112"/>
    </row>
    <row r="15" spans="1:11" ht="16" x14ac:dyDescent="0.35">
      <c r="A15" s="484" t="s">
        <v>634</v>
      </c>
      <c r="B15" s="485" t="s">
        <v>646</v>
      </c>
      <c r="C15" s="83" t="s">
        <v>635</v>
      </c>
      <c r="D15" s="83"/>
      <c r="E15" s="488" t="s">
        <v>646</v>
      </c>
      <c r="F15" s="83" t="s">
        <v>637</v>
      </c>
      <c r="G15" s="169">
        <v>6</v>
      </c>
      <c r="H15" s="495">
        <v>-1</v>
      </c>
      <c r="I15" s="489">
        <v>3</v>
      </c>
      <c r="J15" s="45"/>
      <c r="K15" s="112"/>
    </row>
    <row r="16" spans="1:11" ht="16" x14ac:dyDescent="0.35">
      <c r="A16" s="484" t="s">
        <v>634</v>
      </c>
      <c r="B16" s="485" t="s">
        <v>647</v>
      </c>
      <c r="C16" s="83" t="s">
        <v>635</v>
      </c>
      <c r="D16" s="83"/>
      <c r="E16" s="488" t="s">
        <v>647</v>
      </c>
      <c r="F16" s="83" t="s">
        <v>637</v>
      </c>
      <c r="G16" s="169" t="s">
        <v>644</v>
      </c>
      <c r="H16" s="495">
        <v>3</v>
      </c>
      <c r="I16" s="489">
        <v>5</v>
      </c>
      <c r="J16" s="45"/>
      <c r="K16" s="112"/>
    </row>
    <row r="17" spans="1:11" ht="16" x14ac:dyDescent="0.35">
      <c r="A17" s="484" t="s">
        <v>634</v>
      </c>
      <c r="B17" s="485" t="s">
        <v>648</v>
      </c>
      <c r="C17" s="83" t="s">
        <v>635</v>
      </c>
      <c r="D17" s="83"/>
      <c r="E17" s="488" t="s">
        <v>648</v>
      </c>
      <c r="F17" s="83" t="s">
        <v>637</v>
      </c>
      <c r="G17" s="169">
        <v>1</v>
      </c>
      <c r="H17" s="495">
        <v>0</v>
      </c>
      <c r="I17" s="489">
        <v>0</v>
      </c>
      <c r="J17" s="45"/>
      <c r="K17" s="112"/>
    </row>
    <row r="18" spans="1:11" ht="16" x14ac:dyDescent="0.35">
      <c r="A18" s="484" t="s">
        <v>634</v>
      </c>
      <c r="B18" s="485" t="s">
        <v>649</v>
      </c>
      <c r="C18" s="83" t="s">
        <v>635</v>
      </c>
      <c r="D18" s="83"/>
      <c r="E18" s="488" t="s">
        <v>649</v>
      </c>
      <c r="F18" s="83" t="s">
        <v>637</v>
      </c>
      <c r="G18" s="169">
        <v>1</v>
      </c>
      <c r="H18" s="495">
        <v>1</v>
      </c>
      <c r="I18" s="489">
        <v>1</v>
      </c>
      <c r="J18" s="45"/>
      <c r="K18" s="112"/>
    </row>
    <row r="19" spans="1:11" ht="16" x14ac:dyDescent="0.35">
      <c r="A19" s="484" t="s">
        <v>634</v>
      </c>
      <c r="B19" s="485" t="s">
        <v>650</v>
      </c>
      <c r="C19" s="83" t="s">
        <v>635</v>
      </c>
      <c r="D19" s="83"/>
      <c r="E19" s="488" t="s">
        <v>650</v>
      </c>
      <c r="F19" s="83" t="s">
        <v>637</v>
      </c>
      <c r="G19" s="169">
        <v>0</v>
      </c>
      <c r="H19" s="495" t="s">
        <v>644</v>
      </c>
      <c r="I19" s="489">
        <v>0</v>
      </c>
      <c r="J19" s="45"/>
      <c r="K19" s="112"/>
    </row>
    <row r="20" spans="1:11" ht="16" x14ac:dyDescent="0.35">
      <c r="A20" s="484" t="s">
        <v>634</v>
      </c>
      <c r="B20" s="485" t="s">
        <v>651</v>
      </c>
      <c r="C20" s="83" t="s">
        <v>635</v>
      </c>
      <c r="D20" s="83"/>
      <c r="E20" s="488" t="s">
        <v>651</v>
      </c>
      <c r="F20" s="83" t="s">
        <v>637</v>
      </c>
      <c r="G20" s="169">
        <v>3</v>
      </c>
      <c r="H20" s="495">
        <v>2</v>
      </c>
      <c r="I20" s="489">
        <v>2</v>
      </c>
      <c r="J20" s="45"/>
      <c r="K20" s="112"/>
    </row>
    <row r="21" spans="1:11" ht="16" x14ac:dyDescent="0.35">
      <c r="A21" s="484" t="s">
        <v>634</v>
      </c>
      <c r="B21" s="485" t="s">
        <v>652</v>
      </c>
      <c r="C21" s="83" t="s">
        <v>635</v>
      </c>
      <c r="D21" s="83"/>
      <c r="E21" s="488" t="s">
        <v>652</v>
      </c>
      <c r="F21" s="83" t="s">
        <v>637</v>
      </c>
      <c r="G21" s="169">
        <v>1</v>
      </c>
      <c r="H21" s="495">
        <v>2</v>
      </c>
      <c r="I21" s="489">
        <v>0</v>
      </c>
      <c r="J21" s="45"/>
      <c r="K21" s="112"/>
    </row>
    <row r="22" spans="1:11" ht="16" x14ac:dyDescent="0.35">
      <c r="A22" s="484" t="s">
        <v>634</v>
      </c>
      <c r="B22" s="485" t="s">
        <v>653</v>
      </c>
      <c r="C22" s="83" t="s">
        <v>635</v>
      </c>
      <c r="D22" s="83"/>
      <c r="E22" s="488" t="s">
        <v>653</v>
      </c>
      <c r="F22" s="83" t="s">
        <v>637</v>
      </c>
      <c r="G22" s="169">
        <v>0</v>
      </c>
      <c r="H22" s="495" t="s">
        <v>644</v>
      </c>
      <c r="I22" s="489" t="s">
        <v>470</v>
      </c>
      <c r="J22" s="45"/>
      <c r="K22" s="112"/>
    </row>
    <row r="23" spans="1:11" ht="16" x14ac:dyDescent="0.35">
      <c r="A23" s="484" t="s">
        <v>634</v>
      </c>
      <c r="B23" s="485" t="s">
        <v>654</v>
      </c>
      <c r="C23" s="83" t="s">
        <v>635</v>
      </c>
      <c r="D23" s="83"/>
      <c r="E23" s="488" t="s">
        <v>654</v>
      </c>
      <c r="F23" s="83" t="s">
        <v>637</v>
      </c>
      <c r="G23" s="169">
        <v>0</v>
      </c>
      <c r="H23" s="495" t="s">
        <v>644</v>
      </c>
      <c r="I23" s="489" t="s">
        <v>470</v>
      </c>
      <c r="J23" s="45"/>
      <c r="K23" s="112"/>
    </row>
    <row r="24" spans="1:11" ht="16" x14ac:dyDescent="0.35">
      <c r="A24" s="484" t="s">
        <v>634</v>
      </c>
      <c r="B24" s="485" t="s">
        <v>655</v>
      </c>
      <c r="C24" s="83" t="s">
        <v>635</v>
      </c>
      <c r="D24" s="83"/>
      <c r="E24" s="488" t="s">
        <v>655</v>
      </c>
      <c r="F24" s="83" t="s">
        <v>637</v>
      </c>
      <c r="G24" s="169" t="s">
        <v>644</v>
      </c>
      <c r="H24" s="495">
        <v>0</v>
      </c>
      <c r="I24" s="489">
        <v>0</v>
      </c>
      <c r="J24" s="45"/>
      <c r="K24" s="112"/>
    </row>
    <row r="25" spans="1:11" ht="16" x14ac:dyDescent="0.35">
      <c r="A25" s="484" t="s">
        <v>634</v>
      </c>
      <c r="B25" s="485" t="s">
        <v>656</v>
      </c>
      <c r="C25" s="83" t="s">
        <v>635</v>
      </c>
      <c r="D25" s="83"/>
      <c r="E25" s="488" t="s">
        <v>656</v>
      </c>
      <c r="F25" s="83" t="s">
        <v>637</v>
      </c>
      <c r="G25" s="169">
        <v>0</v>
      </c>
      <c r="H25" s="495" t="s">
        <v>644</v>
      </c>
      <c r="I25" s="489">
        <v>0</v>
      </c>
      <c r="J25" s="45"/>
      <c r="K25" s="112"/>
    </row>
    <row r="26" spans="1:11" ht="16" x14ac:dyDescent="0.35">
      <c r="A26" s="484" t="s">
        <v>634</v>
      </c>
      <c r="B26" s="485" t="s">
        <v>657</v>
      </c>
      <c r="C26" s="83" t="s">
        <v>635</v>
      </c>
      <c r="D26" s="83"/>
      <c r="E26" s="488" t="s">
        <v>657</v>
      </c>
      <c r="F26" s="83" t="s">
        <v>637</v>
      </c>
      <c r="G26" s="169" t="s">
        <v>644</v>
      </c>
      <c r="H26" s="495" t="s">
        <v>644</v>
      </c>
      <c r="I26" s="489" t="s">
        <v>470</v>
      </c>
      <c r="J26" s="45"/>
      <c r="K26" s="112"/>
    </row>
    <row r="27" spans="1:11" ht="16" x14ac:dyDescent="0.35">
      <c r="A27" s="484" t="s">
        <v>634</v>
      </c>
      <c r="B27" s="485" t="s">
        <v>658</v>
      </c>
      <c r="C27" s="83" t="s">
        <v>635</v>
      </c>
      <c r="D27" s="83"/>
      <c r="E27" s="488" t="s">
        <v>658</v>
      </c>
      <c r="F27" s="83" t="s">
        <v>637</v>
      </c>
      <c r="G27" s="169">
        <v>0</v>
      </c>
      <c r="H27" s="495">
        <v>0</v>
      </c>
      <c r="I27" s="489" t="s">
        <v>470</v>
      </c>
      <c r="J27" s="45"/>
      <c r="K27" s="112"/>
    </row>
    <row r="28" spans="1:11" ht="16" x14ac:dyDescent="0.35">
      <c r="A28" s="484" t="s">
        <v>634</v>
      </c>
      <c r="B28" s="485" t="s">
        <v>659</v>
      </c>
      <c r="C28" s="83" t="s">
        <v>635</v>
      </c>
      <c r="D28" s="83"/>
      <c r="E28" s="488" t="s">
        <v>659</v>
      </c>
      <c r="F28" s="83" t="s">
        <v>637</v>
      </c>
      <c r="G28" s="169">
        <v>0</v>
      </c>
      <c r="H28" s="495" t="s">
        <v>644</v>
      </c>
      <c r="I28" s="489" t="s">
        <v>470</v>
      </c>
      <c r="J28" s="45"/>
      <c r="K28" s="112"/>
    </row>
    <row r="29" spans="1:11" ht="16" x14ac:dyDescent="0.35">
      <c r="A29" s="484" t="s">
        <v>634</v>
      </c>
      <c r="B29" s="485" t="s">
        <v>660</v>
      </c>
      <c r="C29" s="83" t="s">
        <v>635</v>
      </c>
      <c r="D29" s="83"/>
      <c r="E29" s="488" t="s">
        <v>660</v>
      </c>
      <c r="F29" s="83" t="s">
        <v>637</v>
      </c>
      <c r="G29" s="169">
        <v>0</v>
      </c>
      <c r="H29" s="495">
        <v>12</v>
      </c>
      <c r="I29" s="489">
        <v>6.5</v>
      </c>
      <c r="J29" s="45"/>
      <c r="K29" s="112"/>
    </row>
    <row r="30" spans="1:11" ht="16" x14ac:dyDescent="0.35">
      <c r="A30" s="484" t="s">
        <v>634</v>
      </c>
      <c r="B30" s="485" t="s">
        <v>661</v>
      </c>
      <c r="C30" s="83" t="s">
        <v>635</v>
      </c>
      <c r="D30" s="83"/>
      <c r="E30" s="488" t="s">
        <v>661</v>
      </c>
      <c r="F30" s="83" t="s">
        <v>637</v>
      </c>
      <c r="G30" s="169">
        <v>3</v>
      </c>
      <c r="H30" s="495">
        <v>1</v>
      </c>
      <c r="I30" s="489">
        <v>2</v>
      </c>
      <c r="J30" s="45"/>
      <c r="K30" s="112"/>
    </row>
    <row r="31" spans="1:11" ht="16" x14ac:dyDescent="0.35">
      <c r="A31" s="484" t="s">
        <v>634</v>
      </c>
      <c r="B31" s="485" t="s">
        <v>662</v>
      </c>
      <c r="C31" s="83" t="s">
        <v>635</v>
      </c>
      <c r="D31" s="83"/>
      <c r="E31" s="488" t="s">
        <v>662</v>
      </c>
      <c r="F31" s="83" t="s">
        <v>637</v>
      </c>
      <c r="G31" s="169">
        <v>0</v>
      </c>
      <c r="H31" s="495">
        <v>0</v>
      </c>
      <c r="I31" s="489">
        <v>0</v>
      </c>
      <c r="J31" s="45"/>
      <c r="K31" s="112"/>
    </row>
    <row r="32" spans="1:11" ht="16" x14ac:dyDescent="0.35">
      <c r="A32" s="484" t="s">
        <v>634</v>
      </c>
      <c r="B32" s="485" t="s">
        <v>663</v>
      </c>
      <c r="C32" s="83" t="s">
        <v>635</v>
      </c>
      <c r="D32" s="83"/>
      <c r="E32" s="488" t="s">
        <v>663</v>
      </c>
      <c r="F32" s="83" t="s">
        <v>637</v>
      </c>
      <c r="G32" s="169">
        <v>0</v>
      </c>
      <c r="H32" s="495" t="s">
        <v>644</v>
      </c>
      <c r="I32" s="489" t="s">
        <v>470</v>
      </c>
      <c r="J32" s="45"/>
      <c r="K32" s="112"/>
    </row>
    <row r="33" spans="1:11" ht="16" x14ac:dyDescent="0.35">
      <c r="A33" s="484" t="s">
        <v>634</v>
      </c>
      <c r="B33" s="485" t="s">
        <v>664</v>
      </c>
      <c r="C33" s="83" t="s">
        <v>635</v>
      </c>
      <c r="D33" s="83"/>
      <c r="E33" s="488" t="s">
        <v>664</v>
      </c>
      <c r="F33" s="83" t="s">
        <v>637</v>
      </c>
      <c r="G33" s="169">
        <v>0</v>
      </c>
      <c r="H33" s="495" t="s">
        <v>644</v>
      </c>
      <c r="I33" s="489" t="s">
        <v>470</v>
      </c>
      <c r="J33" s="45"/>
      <c r="K33" s="112"/>
    </row>
    <row r="34" spans="1:11" ht="16" x14ac:dyDescent="0.35">
      <c r="A34" s="484" t="s">
        <v>634</v>
      </c>
      <c r="B34" s="485" t="s">
        <v>665</v>
      </c>
      <c r="C34" s="83" t="s">
        <v>635</v>
      </c>
      <c r="D34" s="83"/>
      <c r="E34" s="488" t="s">
        <v>665</v>
      </c>
      <c r="F34" s="83" t="s">
        <v>637</v>
      </c>
      <c r="G34" s="169">
        <v>0</v>
      </c>
      <c r="H34" s="495" t="s">
        <v>644</v>
      </c>
      <c r="I34" s="489" t="s">
        <v>470</v>
      </c>
      <c r="J34" s="45"/>
      <c r="K34" s="112"/>
    </row>
    <row r="35" spans="1:11" ht="16" x14ac:dyDescent="0.35">
      <c r="A35" s="484" t="s">
        <v>634</v>
      </c>
      <c r="B35" s="485" t="s">
        <v>666</v>
      </c>
      <c r="C35" s="83" t="s">
        <v>635</v>
      </c>
      <c r="D35" s="83"/>
      <c r="E35" s="488" t="s">
        <v>666</v>
      </c>
      <c r="F35" s="83" t="s">
        <v>637</v>
      </c>
      <c r="G35" s="169">
        <v>0</v>
      </c>
      <c r="H35" s="495" t="s">
        <v>644</v>
      </c>
      <c r="I35" s="489" t="s">
        <v>470</v>
      </c>
      <c r="J35" s="45"/>
      <c r="K35" s="112"/>
    </row>
    <row r="36" spans="1:11" ht="16" x14ac:dyDescent="0.35">
      <c r="A36" s="484" t="s">
        <v>634</v>
      </c>
      <c r="B36" s="485" t="s">
        <v>667</v>
      </c>
      <c r="C36" s="83" t="s">
        <v>635</v>
      </c>
      <c r="D36" s="83"/>
      <c r="E36" s="488" t="s">
        <v>667</v>
      </c>
      <c r="F36" s="83" t="s">
        <v>637</v>
      </c>
      <c r="G36" s="169" t="s">
        <v>644</v>
      </c>
      <c r="H36" s="495">
        <v>-1</v>
      </c>
      <c r="I36" s="489">
        <v>2</v>
      </c>
      <c r="J36" s="45"/>
      <c r="K36" s="112"/>
    </row>
    <row r="37" spans="1:11" ht="16" x14ac:dyDescent="0.35">
      <c r="A37" s="484" t="s">
        <v>634</v>
      </c>
      <c r="B37" s="485" t="s">
        <v>668</v>
      </c>
      <c r="C37" s="83" t="s">
        <v>635</v>
      </c>
      <c r="D37" s="83"/>
      <c r="E37" s="488" t="s">
        <v>668</v>
      </c>
      <c r="F37" s="83" t="s">
        <v>637</v>
      </c>
      <c r="G37" s="169">
        <v>1</v>
      </c>
      <c r="H37" s="495">
        <v>1</v>
      </c>
      <c r="I37" s="489">
        <v>1</v>
      </c>
      <c r="J37" s="45"/>
      <c r="K37" s="112"/>
    </row>
    <row r="38" spans="1:11" ht="16" x14ac:dyDescent="0.35">
      <c r="A38" s="484" t="s">
        <v>634</v>
      </c>
      <c r="B38" s="485" t="s">
        <v>669</v>
      </c>
      <c r="C38" s="83" t="s">
        <v>635</v>
      </c>
      <c r="D38" s="83"/>
      <c r="E38" s="488" t="s">
        <v>669</v>
      </c>
      <c r="F38" s="83" t="s">
        <v>637</v>
      </c>
      <c r="G38" s="169">
        <v>13</v>
      </c>
      <c r="H38" s="495">
        <v>32</v>
      </c>
      <c r="I38" s="489">
        <v>10</v>
      </c>
      <c r="J38" s="45"/>
      <c r="K38" s="112"/>
    </row>
    <row r="39" spans="1:11" ht="16" x14ac:dyDescent="0.35">
      <c r="A39" s="484" t="s">
        <v>634</v>
      </c>
      <c r="B39" s="485" t="s">
        <v>670</v>
      </c>
      <c r="C39" s="83" t="s">
        <v>635</v>
      </c>
      <c r="D39" s="83"/>
      <c r="E39" s="488" t="s">
        <v>669</v>
      </c>
      <c r="F39" s="83" t="s">
        <v>637</v>
      </c>
      <c r="G39" s="169">
        <v>0</v>
      </c>
      <c r="H39" s="495">
        <v>1</v>
      </c>
      <c r="I39" s="489">
        <v>1</v>
      </c>
      <c r="J39" s="45"/>
      <c r="K39" s="112"/>
    </row>
    <row r="40" spans="1:11" ht="16" x14ac:dyDescent="0.35">
      <c r="A40" s="484" t="s">
        <v>634</v>
      </c>
      <c r="B40" s="485" t="s">
        <v>671</v>
      </c>
      <c r="C40" s="83" t="s">
        <v>635</v>
      </c>
      <c r="D40" s="83"/>
      <c r="E40" s="488" t="s">
        <v>669</v>
      </c>
      <c r="F40" s="83" t="s">
        <v>637</v>
      </c>
      <c r="G40" s="169">
        <v>0</v>
      </c>
      <c r="H40" s="495">
        <v>8</v>
      </c>
      <c r="I40" s="489">
        <v>0</v>
      </c>
      <c r="J40" s="45"/>
      <c r="K40" s="112"/>
    </row>
    <row r="41" spans="1:11" ht="16" x14ac:dyDescent="0.35">
      <c r="A41" s="484" t="s">
        <v>634</v>
      </c>
      <c r="B41" s="491" t="s">
        <v>403</v>
      </c>
      <c r="C41" s="83" t="s">
        <v>635</v>
      </c>
      <c r="D41" s="83"/>
      <c r="E41" s="492" t="s">
        <v>14</v>
      </c>
      <c r="F41" s="83" t="s">
        <v>637</v>
      </c>
      <c r="G41" s="169">
        <v>3693</v>
      </c>
      <c r="H41" s="495">
        <v>3382</v>
      </c>
      <c r="I41" s="450">
        <f>SUM(I6:I40)</f>
        <v>2666.087</v>
      </c>
      <c r="J41" s="45"/>
      <c r="K41" s="112"/>
    </row>
    <row r="42" spans="1:11" ht="28.5" customHeight="1" x14ac:dyDescent="0.35">
      <c r="A42" s="178"/>
      <c r="B42" s="685" t="s">
        <v>884</v>
      </c>
      <c r="C42" s="686"/>
      <c r="D42" s="686"/>
      <c r="E42" s="686"/>
      <c r="F42" s="686"/>
      <c r="G42" s="686"/>
      <c r="H42" s="686"/>
      <c r="I42" s="686"/>
      <c r="J42" s="687"/>
      <c r="K42" s="112"/>
    </row>
  </sheetData>
  <mergeCells count="3">
    <mergeCell ref="A1:B1"/>
    <mergeCell ref="C1:J1"/>
    <mergeCell ref="B42:J42"/>
  </mergeCells>
  <hyperlinks>
    <hyperlink ref="K1" location="'Table of contents'!A1" display="'Table of contents'!A1" xr:uid="{247A60C7-DEA5-4C26-8999-6E7F38D4B29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024-8F76-4ECB-A7AC-C6B0E6B7F2C3}">
  <sheetPr>
    <tabColor rgb="FFFF9999"/>
  </sheetPr>
  <dimension ref="A1:K8"/>
  <sheetViews>
    <sheetView topLeftCell="B1" zoomScale="114" workbookViewId="0">
      <selection activeCell="I8" sqref="I8"/>
    </sheetView>
  </sheetViews>
  <sheetFormatPr baseColWidth="10" defaultRowHeight="14.5" x14ac:dyDescent="0.35"/>
  <cols>
    <col min="2" max="2" width="35.6328125" customWidth="1"/>
    <col min="10" max="10" width="49.26953125" customWidth="1"/>
  </cols>
  <sheetData>
    <row r="1" spans="1:11" ht="22" x14ac:dyDescent="0.35">
      <c r="A1" s="675" t="s">
        <v>672</v>
      </c>
      <c r="B1" s="675"/>
      <c r="C1" s="688"/>
      <c r="D1" s="688"/>
      <c r="E1" s="688"/>
      <c r="F1" s="688"/>
      <c r="G1" s="688"/>
      <c r="H1" s="688"/>
      <c r="I1" s="688"/>
      <c r="J1" s="688"/>
      <c r="K1" s="1" t="s">
        <v>1</v>
      </c>
    </row>
    <row r="2" spans="1:11" ht="21" x14ac:dyDescent="0.35">
      <c r="A2" s="479"/>
      <c r="B2" s="422" t="s">
        <v>2</v>
      </c>
      <c r="C2" s="423" t="s">
        <v>3</v>
      </c>
      <c r="D2" s="423" t="s">
        <v>4</v>
      </c>
      <c r="E2" s="423" t="s">
        <v>5</v>
      </c>
      <c r="F2" s="423" t="s">
        <v>6</v>
      </c>
      <c r="G2" s="423">
        <v>2023</v>
      </c>
      <c r="H2" s="422">
        <v>2024</v>
      </c>
      <c r="I2" s="422">
        <v>2025</v>
      </c>
      <c r="J2" s="423" t="s">
        <v>7</v>
      </c>
      <c r="K2" s="423"/>
    </row>
    <row r="3" spans="1:11" ht="16" x14ac:dyDescent="0.35">
      <c r="A3" s="105"/>
      <c r="B3" s="6" t="s">
        <v>673</v>
      </c>
      <c r="C3" s="50"/>
      <c r="D3" s="50"/>
      <c r="E3" s="50"/>
      <c r="F3" s="50"/>
      <c r="G3" s="106"/>
      <c r="H3" s="230"/>
      <c r="I3" s="230"/>
      <c r="J3" s="39"/>
      <c r="K3" s="502"/>
    </row>
    <row r="4" spans="1:11" ht="31.5" x14ac:dyDescent="0.35">
      <c r="A4" s="178" t="s">
        <v>673</v>
      </c>
      <c r="B4" s="485" t="s">
        <v>674</v>
      </c>
      <c r="C4" s="83" t="s">
        <v>675</v>
      </c>
      <c r="D4" s="83" t="s">
        <v>13</v>
      </c>
      <c r="E4" s="83" t="s">
        <v>14</v>
      </c>
      <c r="F4" s="83" t="s">
        <v>676</v>
      </c>
      <c r="G4" s="503">
        <v>706</v>
      </c>
      <c r="H4" s="504">
        <v>752</v>
      </c>
      <c r="I4" s="504">
        <v>806</v>
      </c>
      <c r="J4" s="45" t="s">
        <v>677</v>
      </c>
      <c r="K4" s="180"/>
    </row>
    <row r="5" spans="1:11" ht="16" x14ac:dyDescent="0.35">
      <c r="A5" s="178" t="s">
        <v>673</v>
      </c>
      <c r="B5" s="485" t="s">
        <v>674</v>
      </c>
      <c r="C5" s="83" t="s">
        <v>678</v>
      </c>
      <c r="D5" s="83" t="s">
        <v>13</v>
      </c>
      <c r="E5" s="83" t="s">
        <v>95</v>
      </c>
      <c r="F5" s="83" t="s">
        <v>676</v>
      </c>
      <c r="G5" s="503">
        <v>512</v>
      </c>
      <c r="H5" s="504">
        <v>533</v>
      </c>
      <c r="I5" s="504">
        <v>550</v>
      </c>
      <c r="J5" s="45"/>
      <c r="K5" s="180"/>
    </row>
    <row r="6" spans="1:11" ht="16" x14ac:dyDescent="0.35">
      <c r="A6" s="178" t="s">
        <v>673</v>
      </c>
      <c r="B6" s="485" t="s">
        <v>679</v>
      </c>
      <c r="C6" s="83" t="s">
        <v>675</v>
      </c>
      <c r="D6" s="83" t="s">
        <v>13</v>
      </c>
      <c r="E6" s="83" t="s">
        <v>14</v>
      </c>
      <c r="F6" s="83" t="s">
        <v>680</v>
      </c>
      <c r="G6" s="503">
        <f>G4*1.1056</f>
        <v>780.55359999999996</v>
      </c>
      <c r="H6" s="504">
        <v>781.25279999999998</v>
      </c>
      <c r="I6" s="504">
        <v>947.1</v>
      </c>
      <c r="J6" s="16" t="s">
        <v>681</v>
      </c>
      <c r="K6" s="180"/>
    </row>
    <row r="7" spans="1:11" ht="16" x14ac:dyDescent="0.35">
      <c r="A7" s="178" t="s">
        <v>673</v>
      </c>
      <c r="B7" s="485" t="s">
        <v>682</v>
      </c>
      <c r="C7" s="83" t="s">
        <v>675</v>
      </c>
      <c r="D7" s="83" t="s">
        <v>13</v>
      </c>
      <c r="E7" s="83" t="s">
        <v>14</v>
      </c>
      <c r="F7" s="83" t="s">
        <v>35</v>
      </c>
      <c r="G7" s="399">
        <v>5.0000000000000001E-3</v>
      </c>
      <c r="H7" s="457">
        <v>6.3728813559322034E-3</v>
      </c>
      <c r="I7" s="457">
        <v>7.0000000000000001E-3</v>
      </c>
      <c r="J7" s="45" t="s">
        <v>944</v>
      </c>
      <c r="K7" s="180"/>
    </row>
    <row r="8" spans="1:11" ht="42" x14ac:dyDescent="0.35">
      <c r="A8" s="178" t="s">
        <v>673</v>
      </c>
      <c r="B8" s="485" t="s">
        <v>683</v>
      </c>
      <c r="C8" s="83" t="s">
        <v>675</v>
      </c>
      <c r="D8" s="83" t="s">
        <v>13</v>
      </c>
      <c r="E8" s="83" t="s">
        <v>95</v>
      </c>
      <c r="F8" s="83" t="s">
        <v>108</v>
      </c>
      <c r="G8" s="109">
        <v>2321</v>
      </c>
      <c r="H8" s="505">
        <v>2355</v>
      </c>
      <c r="I8" s="505">
        <v>2430</v>
      </c>
      <c r="J8" s="45" t="s">
        <v>885</v>
      </c>
      <c r="K8" s="180"/>
    </row>
  </sheetData>
  <mergeCells count="2">
    <mergeCell ref="A1:B1"/>
    <mergeCell ref="C1:J1"/>
  </mergeCells>
  <hyperlinks>
    <hyperlink ref="K1" location="'Table of contents'!A1" display="'Table of contents'!A1" xr:uid="{C0B2B7D5-6BC7-449A-94B4-A4A4503EFAAB}"/>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24B1-7989-4EBB-BE31-260DA9EE37D9}">
  <sheetPr>
    <tabColor rgb="FFFF9999"/>
  </sheetPr>
  <dimension ref="A1:K9"/>
  <sheetViews>
    <sheetView topLeftCell="B1" workbookViewId="0">
      <selection activeCell="I8" sqref="I8"/>
    </sheetView>
  </sheetViews>
  <sheetFormatPr baseColWidth="10" defaultRowHeight="14.5" x14ac:dyDescent="0.35"/>
  <cols>
    <col min="2" max="2" width="57.1796875" customWidth="1"/>
    <col min="8" max="8" width="10.90625" style="172"/>
    <col min="10" max="10" width="23.6328125" customWidth="1"/>
  </cols>
  <sheetData>
    <row r="1" spans="1:11" ht="22" x14ac:dyDescent="0.35">
      <c r="A1" s="675" t="s">
        <v>684</v>
      </c>
      <c r="B1" s="675"/>
      <c r="C1" s="688"/>
      <c r="D1" s="688"/>
      <c r="E1" s="688"/>
      <c r="F1" s="688"/>
      <c r="G1" s="688"/>
      <c r="H1" s="688"/>
      <c r="I1" s="688"/>
      <c r="J1" s="688"/>
      <c r="K1" s="1" t="s">
        <v>1</v>
      </c>
    </row>
    <row r="2" spans="1:11" ht="21" x14ac:dyDescent="0.35">
      <c r="A2" s="439"/>
      <c r="B2" s="422" t="s">
        <v>2</v>
      </c>
      <c r="C2" s="423" t="s">
        <v>3</v>
      </c>
      <c r="D2" s="423" t="s">
        <v>4</v>
      </c>
      <c r="E2" s="423" t="s">
        <v>5</v>
      </c>
      <c r="F2" s="423" t="s">
        <v>6</v>
      </c>
      <c r="G2" s="423">
        <v>2023</v>
      </c>
      <c r="H2" s="423">
        <v>2024</v>
      </c>
      <c r="I2" s="422">
        <v>2025</v>
      </c>
      <c r="J2" s="423" t="s">
        <v>7</v>
      </c>
      <c r="K2" s="462"/>
    </row>
    <row r="3" spans="1:11" ht="16" x14ac:dyDescent="0.35">
      <c r="A3" s="122"/>
      <c r="B3" s="424" t="s">
        <v>685</v>
      </c>
      <c r="C3" s="480"/>
      <c r="D3" s="480"/>
      <c r="E3" s="480"/>
      <c r="F3" s="480"/>
      <c r="G3" s="481"/>
      <c r="H3" s="481"/>
      <c r="I3" s="487"/>
      <c r="J3" s="482"/>
      <c r="K3" s="17"/>
    </row>
    <row r="4" spans="1:11" ht="26" x14ac:dyDescent="0.35">
      <c r="A4" s="178" t="s">
        <v>686</v>
      </c>
      <c r="B4" s="507" t="s">
        <v>687</v>
      </c>
      <c r="C4" s="506"/>
      <c r="D4" s="41" t="s">
        <v>13</v>
      </c>
      <c r="E4" s="83" t="s">
        <v>14</v>
      </c>
      <c r="F4" s="83" t="s">
        <v>35</v>
      </c>
      <c r="G4" s="399">
        <v>1</v>
      </c>
      <c r="H4" s="498">
        <v>1</v>
      </c>
      <c r="I4" s="446">
        <v>1</v>
      </c>
      <c r="J4" s="45" t="s">
        <v>688</v>
      </c>
      <c r="K4" s="17" t="s">
        <v>17</v>
      </c>
    </row>
    <row r="5" spans="1:11" ht="16" x14ac:dyDescent="0.35">
      <c r="A5" s="122"/>
      <c r="B5" s="424" t="s">
        <v>689</v>
      </c>
      <c r="C5" s="441"/>
      <c r="D5" s="441"/>
      <c r="E5" s="480"/>
      <c r="F5" s="480"/>
      <c r="G5" s="481"/>
      <c r="H5" s="481"/>
      <c r="I5" s="487"/>
      <c r="J5" s="481"/>
      <c r="K5" s="17"/>
    </row>
    <row r="6" spans="1:11" ht="16" x14ac:dyDescent="0.35">
      <c r="A6" s="178" t="s">
        <v>686</v>
      </c>
      <c r="B6" s="485" t="s">
        <v>690</v>
      </c>
      <c r="C6" s="83" t="s">
        <v>691</v>
      </c>
      <c r="D6" s="83" t="s">
        <v>13</v>
      </c>
      <c r="E6" s="83" t="s">
        <v>416</v>
      </c>
      <c r="F6" s="83" t="s">
        <v>35</v>
      </c>
      <c r="G6" s="399">
        <v>0.81</v>
      </c>
      <c r="H6" s="498">
        <v>0.82</v>
      </c>
      <c r="I6" s="446">
        <v>0.83</v>
      </c>
      <c r="J6" s="45"/>
      <c r="K6" s="17"/>
    </row>
    <row r="7" spans="1:11" ht="16" x14ac:dyDescent="0.35">
      <c r="A7" s="178" t="s">
        <v>686</v>
      </c>
      <c r="B7" s="485" t="s">
        <v>692</v>
      </c>
      <c r="C7" s="83" t="s">
        <v>691</v>
      </c>
      <c r="D7" s="83"/>
      <c r="E7" s="83" t="s">
        <v>416</v>
      </c>
      <c r="F7" s="83" t="s">
        <v>35</v>
      </c>
      <c r="G7" s="399">
        <v>0.74</v>
      </c>
      <c r="H7" s="498">
        <v>0.75</v>
      </c>
      <c r="I7" s="446">
        <v>0.75</v>
      </c>
      <c r="J7" s="45"/>
      <c r="K7" s="17" t="s">
        <v>17</v>
      </c>
    </row>
    <row r="8" spans="1:11" ht="16" x14ac:dyDescent="0.35">
      <c r="A8" s="122"/>
      <c r="B8" s="424" t="s">
        <v>693</v>
      </c>
      <c r="C8" s="480"/>
      <c r="D8" s="480"/>
      <c r="E8" s="480"/>
      <c r="F8" s="480"/>
      <c r="G8" s="481"/>
      <c r="H8" s="481"/>
      <c r="I8" s="487"/>
      <c r="J8" s="481"/>
      <c r="K8" s="17"/>
    </row>
    <row r="9" spans="1:11" ht="16" x14ac:dyDescent="0.35">
      <c r="A9" s="178" t="s">
        <v>686</v>
      </c>
      <c r="B9" s="485" t="s">
        <v>694</v>
      </c>
      <c r="C9" s="83" t="s">
        <v>695</v>
      </c>
      <c r="D9" s="83" t="s">
        <v>13</v>
      </c>
      <c r="E9" s="83" t="s">
        <v>416</v>
      </c>
      <c r="F9" s="83" t="s">
        <v>35</v>
      </c>
      <c r="G9" s="399">
        <v>0.86599999999999999</v>
      </c>
      <c r="H9" s="498">
        <v>0.86099999999999999</v>
      </c>
      <c r="I9" s="446">
        <f>86.9/100</f>
        <v>0.86900000000000011</v>
      </c>
      <c r="J9" s="45"/>
      <c r="K9" s="17" t="s">
        <v>17</v>
      </c>
    </row>
  </sheetData>
  <mergeCells count="2">
    <mergeCell ref="A1:B1"/>
    <mergeCell ref="C1:J1"/>
  </mergeCells>
  <hyperlinks>
    <hyperlink ref="K1" location="'Table of contents'!A1" display="'Table of contents'!A1" xr:uid="{064881EC-8392-4DEA-B2BA-1B9F8E68C8F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D646-6569-45E2-91F1-6C721BEE75FC}">
  <sheetPr>
    <tabColor rgb="FFFF9999"/>
  </sheetPr>
  <dimension ref="A1:K9"/>
  <sheetViews>
    <sheetView zoomScale="105" zoomScaleNormal="130" workbookViewId="0">
      <selection activeCell="H12" sqref="H12"/>
    </sheetView>
  </sheetViews>
  <sheetFormatPr baseColWidth="10" defaultRowHeight="14.5" x14ac:dyDescent="0.35"/>
  <cols>
    <col min="2" max="2" width="48.26953125" customWidth="1"/>
  </cols>
  <sheetData>
    <row r="1" spans="1:11" ht="22" x14ac:dyDescent="0.35">
      <c r="A1" s="675" t="s">
        <v>696</v>
      </c>
      <c r="B1" s="675"/>
      <c r="C1" s="689"/>
      <c r="D1" s="689"/>
      <c r="E1" s="689"/>
      <c r="F1" s="689"/>
      <c r="G1" s="689"/>
      <c r="H1" s="689"/>
      <c r="I1" s="689"/>
      <c r="J1" s="689"/>
      <c r="K1" s="1" t="s">
        <v>1</v>
      </c>
    </row>
    <row r="2" spans="1:11" ht="21" x14ac:dyDescent="0.35">
      <c r="A2" s="439"/>
      <c r="B2" s="422" t="s">
        <v>2</v>
      </c>
      <c r="C2" s="423" t="s">
        <v>3</v>
      </c>
      <c r="D2" s="423" t="s">
        <v>4</v>
      </c>
      <c r="E2" s="423" t="s">
        <v>5</v>
      </c>
      <c r="F2" s="423" t="s">
        <v>6</v>
      </c>
      <c r="G2" s="423">
        <v>2023</v>
      </c>
      <c r="H2" s="423">
        <v>2024</v>
      </c>
      <c r="I2" s="422">
        <v>2025</v>
      </c>
      <c r="J2" s="423" t="s">
        <v>7</v>
      </c>
      <c r="K2" s="462"/>
    </row>
    <row r="3" spans="1:11" ht="16" x14ac:dyDescent="0.4">
      <c r="A3" s="46"/>
      <c r="B3" s="424" t="s">
        <v>697</v>
      </c>
      <c r="C3" s="440"/>
      <c r="D3" s="440"/>
      <c r="E3" s="442"/>
      <c r="F3" s="442"/>
      <c r="G3" s="443"/>
      <c r="H3" s="444"/>
      <c r="I3" s="444"/>
      <c r="J3" s="445"/>
      <c r="K3" s="509"/>
    </row>
    <row r="4" spans="1:11" ht="32" x14ac:dyDescent="0.35">
      <c r="A4" s="510" t="s">
        <v>698</v>
      </c>
      <c r="B4" s="310" t="s">
        <v>699</v>
      </c>
      <c r="C4" s="41" t="s">
        <v>516</v>
      </c>
      <c r="D4" s="41"/>
      <c r="E4" s="41" t="s">
        <v>14</v>
      </c>
      <c r="F4" s="41" t="s">
        <v>676</v>
      </c>
      <c r="G4" s="511">
        <v>30</v>
      </c>
      <c r="H4" s="514">
        <v>32</v>
      </c>
      <c r="I4" s="512" t="s">
        <v>974</v>
      </c>
      <c r="J4" s="508"/>
      <c r="K4" s="180"/>
    </row>
    <row r="5" spans="1:11" ht="16" x14ac:dyDescent="0.35">
      <c r="A5" s="510"/>
      <c r="B5" s="310" t="s">
        <v>700</v>
      </c>
      <c r="C5" s="41" t="s">
        <v>516</v>
      </c>
      <c r="D5" s="41"/>
      <c r="E5" s="41" t="s">
        <v>701</v>
      </c>
      <c r="F5" s="41" t="s">
        <v>676</v>
      </c>
      <c r="G5" s="511">
        <v>12.4</v>
      </c>
      <c r="H5" s="514">
        <v>13.2</v>
      </c>
      <c r="I5" s="694">
        <v>13.1</v>
      </c>
      <c r="J5" s="508"/>
      <c r="K5" s="180"/>
    </row>
    <row r="6" spans="1:11" ht="16" x14ac:dyDescent="0.4">
      <c r="A6" s="46"/>
      <c r="B6" s="424" t="s">
        <v>702</v>
      </c>
      <c r="C6" s="440"/>
      <c r="D6" s="440"/>
      <c r="E6" s="442"/>
      <c r="F6" s="442"/>
      <c r="G6" s="443"/>
      <c r="H6" s="444"/>
      <c r="I6" s="444"/>
      <c r="J6" s="445"/>
      <c r="K6" s="180"/>
    </row>
    <row r="7" spans="1:11" ht="16" x14ac:dyDescent="0.35">
      <c r="A7" s="108" t="s">
        <v>698</v>
      </c>
      <c r="B7" s="433" t="s">
        <v>703</v>
      </c>
      <c r="C7" s="41" t="s">
        <v>516</v>
      </c>
      <c r="D7" s="41"/>
      <c r="E7" s="41" t="s">
        <v>102</v>
      </c>
      <c r="F7" s="83" t="s">
        <v>108</v>
      </c>
      <c r="G7" s="697">
        <v>1813</v>
      </c>
      <c r="H7" s="696">
        <v>2206</v>
      </c>
      <c r="I7" s="695">
        <v>1857</v>
      </c>
      <c r="J7" s="135"/>
      <c r="K7" s="180"/>
    </row>
    <row r="8" spans="1:11" ht="16" x14ac:dyDescent="0.35">
      <c r="A8" s="108" t="s">
        <v>698</v>
      </c>
      <c r="B8" s="433" t="s">
        <v>704</v>
      </c>
      <c r="C8" s="41" t="s">
        <v>516</v>
      </c>
      <c r="D8" s="41"/>
      <c r="E8" s="41" t="s">
        <v>102</v>
      </c>
      <c r="F8" s="83" t="s">
        <v>630</v>
      </c>
      <c r="G8" s="511">
        <v>1.2</v>
      </c>
      <c r="H8" s="515">
        <v>1.3</v>
      </c>
      <c r="I8" s="513">
        <v>1.5</v>
      </c>
      <c r="J8" s="135"/>
      <c r="K8" s="180"/>
    </row>
    <row r="9" spans="1:11" ht="16" x14ac:dyDescent="0.35">
      <c r="A9" s="108" t="s">
        <v>698</v>
      </c>
      <c r="B9" s="433" t="s">
        <v>705</v>
      </c>
      <c r="C9" s="41" t="s">
        <v>516</v>
      </c>
      <c r="D9" s="41"/>
      <c r="E9" s="41" t="s">
        <v>102</v>
      </c>
      <c r="F9" s="83" t="s">
        <v>108</v>
      </c>
      <c r="G9" s="697">
        <v>8692</v>
      </c>
      <c r="H9" s="696">
        <v>9265</v>
      </c>
      <c r="I9" s="695">
        <v>7089</v>
      </c>
      <c r="J9" s="135"/>
      <c r="K9" s="180"/>
    </row>
  </sheetData>
  <mergeCells count="2">
    <mergeCell ref="A1:B1"/>
    <mergeCell ref="C1:J1"/>
  </mergeCells>
  <hyperlinks>
    <hyperlink ref="K1" location="'Table of contents'!A1" display="'Table of contents'!A1" xr:uid="{04CB539D-337A-4949-9BF4-56CB7AA4E8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AA73-1E09-4945-A94A-3D505EDA7815}">
  <sheetPr>
    <tabColor theme="1" tint="0.499984740745262"/>
  </sheetPr>
  <dimension ref="A1:K33"/>
  <sheetViews>
    <sheetView topLeftCell="A5" zoomScale="62" zoomScaleNormal="62" workbookViewId="0">
      <selection activeCell="M24" sqref="M24"/>
    </sheetView>
  </sheetViews>
  <sheetFormatPr baseColWidth="10" defaultRowHeight="14.5" x14ac:dyDescent="0.35"/>
  <sheetData>
    <row r="1" spans="1:11" x14ac:dyDescent="0.35">
      <c r="A1" s="602" t="s">
        <v>875</v>
      </c>
      <c r="B1" s="603"/>
      <c r="C1" s="603"/>
      <c r="D1" s="603"/>
      <c r="E1" s="603"/>
      <c r="F1" s="603"/>
      <c r="G1" s="603"/>
      <c r="H1" s="603"/>
      <c r="I1" s="603"/>
      <c r="J1" s="603"/>
      <c r="K1" s="604"/>
    </row>
    <row r="2" spans="1:11" x14ac:dyDescent="0.35">
      <c r="A2" s="605" t="s">
        <v>857</v>
      </c>
      <c r="B2" s="606"/>
      <c r="C2" s="606"/>
      <c r="D2" s="606"/>
      <c r="E2" s="606"/>
      <c r="F2" s="606"/>
      <c r="G2" s="606"/>
      <c r="H2" s="606"/>
      <c r="I2" s="606"/>
      <c r="J2" s="606"/>
      <c r="K2" s="607"/>
    </row>
    <row r="3" spans="1:11" x14ac:dyDescent="0.35">
      <c r="A3" s="593" t="s">
        <v>967</v>
      </c>
      <c r="B3" s="594"/>
      <c r="C3" s="594"/>
      <c r="D3" s="594"/>
      <c r="E3" s="594"/>
      <c r="F3" s="594"/>
      <c r="G3" s="594"/>
      <c r="H3" s="594"/>
      <c r="I3" s="594"/>
      <c r="J3" s="594"/>
      <c r="K3" s="595"/>
    </row>
    <row r="4" spans="1:11" x14ac:dyDescent="0.35">
      <c r="A4" s="596"/>
      <c r="B4" s="596"/>
      <c r="C4" s="596"/>
      <c r="D4" s="596"/>
      <c r="E4" s="596"/>
      <c r="F4" s="596"/>
      <c r="G4" s="596"/>
      <c r="H4" s="596"/>
      <c r="I4" s="596"/>
      <c r="J4" s="596"/>
      <c r="K4" s="597"/>
    </row>
    <row r="5" spans="1:11" x14ac:dyDescent="0.35">
      <c r="A5" s="596"/>
      <c r="B5" s="596"/>
      <c r="C5" s="596"/>
      <c r="D5" s="596"/>
      <c r="E5" s="596"/>
      <c r="F5" s="596"/>
      <c r="G5" s="596"/>
      <c r="H5" s="596"/>
      <c r="I5" s="596"/>
      <c r="J5" s="596"/>
      <c r="K5" s="597"/>
    </row>
    <row r="6" spans="1:11" x14ac:dyDescent="0.35">
      <c r="A6" s="596"/>
      <c r="B6" s="596"/>
      <c r="C6" s="596"/>
      <c r="D6" s="596"/>
      <c r="E6" s="596"/>
      <c r="F6" s="596"/>
      <c r="G6" s="596"/>
      <c r="H6" s="596"/>
      <c r="I6" s="596"/>
      <c r="J6" s="596"/>
      <c r="K6" s="597"/>
    </row>
    <row r="7" spans="1:11" x14ac:dyDescent="0.35">
      <c r="A7" s="596"/>
      <c r="B7" s="596"/>
      <c r="C7" s="596"/>
      <c r="D7" s="596"/>
      <c r="E7" s="596"/>
      <c r="F7" s="596"/>
      <c r="G7" s="596"/>
      <c r="H7" s="596"/>
      <c r="I7" s="596"/>
      <c r="J7" s="596"/>
      <c r="K7" s="597"/>
    </row>
    <row r="8" spans="1:11" x14ac:dyDescent="0.35">
      <c r="A8" s="598"/>
      <c r="B8" s="596"/>
      <c r="C8" s="596"/>
      <c r="D8" s="596"/>
      <c r="E8" s="596"/>
      <c r="F8" s="596"/>
      <c r="G8" s="596"/>
      <c r="H8" s="596"/>
      <c r="I8" s="596"/>
      <c r="J8" s="596"/>
      <c r="K8" s="597"/>
    </row>
    <row r="9" spans="1:11" x14ac:dyDescent="0.35">
      <c r="A9" s="598"/>
      <c r="B9" s="596"/>
      <c r="C9" s="596"/>
      <c r="D9" s="596"/>
      <c r="E9" s="596"/>
      <c r="F9" s="596"/>
      <c r="G9" s="596"/>
      <c r="H9" s="596"/>
      <c r="I9" s="596"/>
      <c r="J9" s="596"/>
      <c r="K9" s="597"/>
    </row>
    <row r="10" spans="1:11" x14ac:dyDescent="0.35">
      <c r="A10" s="598"/>
      <c r="B10" s="596"/>
      <c r="C10" s="596"/>
      <c r="D10" s="596"/>
      <c r="E10" s="596"/>
      <c r="F10" s="596"/>
      <c r="G10" s="596"/>
      <c r="H10" s="596"/>
      <c r="I10" s="596"/>
      <c r="J10" s="596"/>
      <c r="K10" s="597"/>
    </row>
    <row r="11" spans="1:11" x14ac:dyDescent="0.35">
      <c r="A11" s="596"/>
      <c r="B11" s="596"/>
      <c r="C11" s="596"/>
      <c r="D11" s="596"/>
      <c r="E11" s="596"/>
      <c r="F11" s="596"/>
      <c r="G11" s="596"/>
      <c r="H11" s="596"/>
      <c r="I11" s="596"/>
      <c r="J11" s="596"/>
      <c r="K11" s="597"/>
    </row>
    <row r="12" spans="1:11" x14ac:dyDescent="0.35">
      <c r="A12" s="596"/>
      <c r="B12" s="596"/>
      <c r="C12" s="596"/>
      <c r="D12" s="596"/>
      <c r="E12" s="596"/>
      <c r="F12" s="596"/>
      <c r="G12" s="596"/>
      <c r="H12" s="596"/>
      <c r="I12" s="596"/>
      <c r="J12" s="596"/>
      <c r="K12" s="597"/>
    </row>
    <row r="13" spans="1:11" x14ac:dyDescent="0.35">
      <c r="A13" s="596"/>
      <c r="B13" s="596"/>
      <c r="C13" s="596"/>
      <c r="D13" s="596"/>
      <c r="E13" s="596"/>
      <c r="F13" s="596"/>
      <c r="G13" s="596"/>
      <c r="H13" s="596"/>
      <c r="I13" s="596"/>
      <c r="J13" s="596"/>
      <c r="K13" s="597"/>
    </row>
    <row r="14" spans="1:11" x14ac:dyDescent="0.35">
      <c r="A14" s="596"/>
      <c r="B14" s="596"/>
      <c r="C14" s="596"/>
      <c r="D14" s="596"/>
      <c r="E14" s="596"/>
      <c r="F14" s="596"/>
      <c r="G14" s="596"/>
      <c r="H14" s="596"/>
      <c r="I14" s="596"/>
      <c r="J14" s="596"/>
      <c r="K14" s="597"/>
    </row>
    <row r="15" spans="1:11" x14ac:dyDescent="0.35">
      <c r="A15" s="596"/>
      <c r="B15" s="596"/>
      <c r="C15" s="596"/>
      <c r="D15" s="596"/>
      <c r="E15" s="596"/>
      <c r="F15" s="596"/>
      <c r="G15" s="596"/>
      <c r="H15" s="596"/>
      <c r="I15" s="596"/>
      <c r="J15" s="596"/>
      <c r="K15" s="597"/>
    </row>
    <row r="16" spans="1:11" x14ac:dyDescent="0.35">
      <c r="A16" s="596"/>
      <c r="B16" s="596"/>
      <c r="C16" s="596"/>
      <c r="D16" s="596"/>
      <c r="E16" s="596"/>
      <c r="F16" s="596"/>
      <c r="G16" s="596"/>
      <c r="H16" s="596"/>
      <c r="I16" s="596"/>
      <c r="J16" s="596"/>
      <c r="K16" s="597"/>
    </row>
    <row r="17" spans="1:11" x14ac:dyDescent="0.35">
      <c r="A17" s="598"/>
      <c r="B17" s="596"/>
      <c r="C17" s="596"/>
      <c r="D17" s="596"/>
      <c r="E17" s="596"/>
      <c r="F17" s="596"/>
      <c r="G17" s="596"/>
      <c r="H17" s="596"/>
      <c r="I17" s="596"/>
      <c r="J17" s="596"/>
      <c r="K17" s="597"/>
    </row>
    <row r="18" spans="1:11" x14ac:dyDescent="0.35">
      <c r="A18" s="598"/>
      <c r="B18" s="596"/>
      <c r="C18" s="596"/>
      <c r="D18" s="596"/>
      <c r="E18" s="596"/>
      <c r="F18" s="596"/>
      <c r="G18" s="596"/>
      <c r="H18" s="596"/>
      <c r="I18" s="596"/>
      <c r="J18" s="596"/>
      <c r="K18" s="597"/>
    </row>
    <row r="19" spans="1:11" x14ac:dyDescent="0.35">
      <c r="A19" s="598"/>
      <c r="B19" s="596"/>
      <c r="C19" s="596"/>
      <c r="D19" s="596"/>
      <c r="E19" s="596"/>
      <c r="F19" s="596"/>
      <c r="G19" s="596"/>
      <c r="H19" s="596"/>
      <c r="I19" s="596"/>
      <c r="J19" s="596"/>
      <c r="K19" s="597"/>
    </row>
    <row r="20" spans="1:11" x14ac:dyDescent="0.35">
      <c r="A20" s="598"/>
      <c r="B20" s="596"/>
      <c r="C20" s="596"/>
      <c r="D20" s="596"/>
      <c r="E20" s="596"/>
      <c r="F20" s="596"/>
      <c r="G20" s="596"/>
      <c r="H20" s="596"/>
      <c r="I20" s="596"/>
      <c r="J20" s="596"/>
      <c r="K20" s="597"/>
    </row>
    <row r="21" spans="1:11" x14ac:dyDescent="0.35">
      <c r="A21" s="598"/>
      <c r="B21" s="596"/>
      <c r="C21" s="596"/>
      <c r="D21" s="596"/>
      <c r="E21" s="596"/>
      <c r="F21" s="596"/>
      <c r="G21" s="596"/>
      <c r="H21" s="596"/>
      <c r="I21" s="596"/>
      <c r="J21" s="596"/>
      <c r="K21" s="597"/>
    </row>
    <row r="22" spans="1:11" x14ac:dyDescent="0.35">
      <c r="A22" s="598"/>
      <c r="B22" s="596"/>
      <c r="C22" s="596"/>
      <c r="D22" s="596"/>
      <c r="E22" s="596"/>
      <c r="F22" s="596"/>
      <c r="G22" s="596"/>
      <c r="H22" s="596"/>
      <c r="I22" s="596"/>
      <c r="J22" s="596"/>
      <c r="K22" s="597"/>
    </row>
    <row r="23" spans="1:11" x14ac:dyDescent="0.35">
      <c r="A23" s="598"/>
      <c r="B23" s="596"/>
      <c r="C23" s="596"/>
      <c r="D23" s="596"/>
      <c r="E23" s="596"/>
      <c r="F23" s="596"/>
      <c r="G23" s="596"/>
      <c r="H23" s="596"/>
      <c r="I23" s="596"/>
      <c r="J23" s="596"/>
      <c r="K23" s="597"/>
    </row>
    <row r="24" spans="1:11" x14ac:dyDescent="0.35">
      <c r="A24" s="598"/>
      <c r="B24" s="596"/>
      <c r="C24" s="596"/>
      <c r="D24" s="596"/>
      <c r="E24" s="596"/>
      <c r="F24" s="596"/>
      <c r="G24" s="596"/>
      <c r="H24" s="596"/>
      <c r="I24" s="596"/>
      <c r="J24" s="596"/>
      <c r="K24" s="597"/>
    </row>
    <row r="25" spans="1:11" x14ac:dyDescent="0.35">
      <c r="A25" s="598"/>
      <c r="B25" s="596"/>
      <c r="C25" s="596"/>
      <c r="D25" s="596"/>
      <c r="E25" s="596"/>
      <c r="F25" s="596"/>
      <c r="G25" s="596"/>
      <c r="H25" s="596"/>
      <c r="I25" s="596"/>
      <c r="J25" s="596"/>
      <c r="K25" s="597"/>
    </row>
    <row r="26" spans="1:11" x14ac:dyDescent="0.35">
      <c r="A26" s="598"/>
      <c r="B26" s="596"/>
      <c r="C26" s="596"/>
      <c r="D26" s="596"/>
      <c r="E26" s="596"/>
      <c r="F26" s="596"/>
      <c r="G26" s="596"/>
      <c r="H26" s="596"/>
      <c r="I26" s="596"/>
      <c r="J26" s="596"/>
      <c r="K26" s="597"/>
    </row>
    <row r="27" spans="1:11" x14ac:dyDescent="0.35">
      <c r="A27" s="598"/>
      <c r="B27" s="596"/>
      <c r="C27" s="596"/>
      <c r="D27" s="596"/>
      <c r="E27" s="596"/>
      <c r="F27" s="596"/>
      <c r="G27" s="596"/>
      <c r="H27" s="596"/>
      <c r="I27" s="596"/>
      <c r="J27" s="596"/>
      <c r="K27" s="597"/>
    </row>
    <row r="28" spans="1:11" x14ac:dyDescent="0.35">
      <c r="A28" s="598"/>
      <c r="B28" s="596"/>
      <c r="C28" s="596"/>
      <c r="D28" s="596"/>
      <c r="E28" s="596"/>
      <c r="F28" s="596"/>
      <c r="G28" s="596"/>
      <c r="H28" s="596"/>
      <c r="I28" s="596"/>
      <c r="J28" s="596"/>
      <c r="K28" s="597"/>
    </row>
    <row r="29" spans="1:11" x14ac:dyDescent="0.35">
      <c r="A29" s="598"/>
      <c r="B29" s="596"/>
      <c r="C29" s="596"/>
      <c r="D29" s="596"/>
      <c r="E29" s="596"/>
      <c r="F29" s="596"/>
      <c r="G29" s="596"/>
      <c r="H29" s="596"/>
      <c r="I29" s="596"/>
      <c r="J29" s="596"/>
      <c r="K29" s="597"/>
    </row>
    <row r="30" spans="1:11" x14ac:dyDescent="0.35">
      <c r="A30" s="598"/>
      <c r="B30" s="596"/>
      <c r="C30" s="596"/>
      <c r="D30" s="596"/>
      <c r="E30" s="596"/>
      <c r="F30" s="596"/>
      <c r="G30" s="596"/>
      <c r="H30" s="596"/>
      <c r="I30" s="596"/>
      <c r="J30" s="596"/>
      <c r="K30" s="597"/>
    </row>
    <row r="31" spans="1:11" x14ac:dyDescent="0.35">
      <c r="A31" s="599"/>
      <c r="B31" s="600"/>
      <c r="C31" s="600"/>
      <c r="D31" s="600"/>
      <c r="E31" s="600"/>
      <c r="F31" s="600"/>
      <c r="G31" s="600"/>
      <c r="H31" s="600"/>
      <c r="I31" s="600"/>
      <c r="J31" s="600"/>
      <c r="K31" s="601"/>
    </row>
    <row r="32" spans="1:11" x14ac:dyDescent="0.35">
      <c r="A32" s="588"/>
    </row>
    <row r="33" spans="1:1" x14ac:dyDescent="0.35">
      <c r="A33" s="542"/>
    </row>
  </sheetData>
  <mergeCells count="3">
    <mergeCell ref="A3:K31"/>
    <mergeCell ref="A1:K1"/>
    <mergeCell ref="A2:K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7A40-A78A-48DA-B83F-CB7A99F8F537}">
  <sheetPr>
    <tabColor rgb="FFFF9999"/>
  </sheetPr>
  <dimension ref="A1:K19"/>
  <sheetViews>
    <sheetView topLeftCell="B16" zoomScale="90" zoomScaleNormal="90" workbookViewId="0">
      <selection activeCell="I18" sqref="I18"/>
    </sheetView>
  </sheetViews>
  <sheetFormatPr baseColWidth="10" defaultRowHeight="14.5" x14ac:dyDescent="0.35"/>
  <cols>
    <col min="2" max="2" width="52.54296875" customWidth="1"/>
    <col min="10" max="10" width="76.6328125" customWidth="1"/>
  </cols>
  <sheetData>
    <row r="1" spans="1:11" ht="21" x14ac:dyDescent="0.35">
      <c r="A1" s="521"/>
      <c r="B1" s="438" t="s">
        <v>706</v>
      </c>
      <c r="C1" s="690"/>
      <c r="D1" s="690"/>
      <c r="E1" s="690"/>
      <c r="F1" s="690"/>
      <c r="G1" s="690"/>
      <c r="H1" s="690"/>
      <c r="I1" s="690"/>
      <c r="J1" s="690"/>
      <c r="K1" s="22" t="s">
        <v>1</v>
      </c>
    </row>
    <row r="2" spans="1:11" ht="21" x14ac:dyDescent="0.35">
      <c r="A2" s="439"/>
      <c r="B2" s="422" t="s">
        <v>2</v>
      </c>
      <c r="C2" s="423" t="s">
        <v>3</v>
      </c>
      <c r="D2" s="423" t="s">
        <v>4</v>
      </c>
      <c r="E2" s="423" t="s">
        <v>5</v>
      </c>
      <c r="F2" s="423" t="s">
        <v>6</v>
      </c>
      <c r="G2" s="423">
        <v>2023</v>
      </c>
      <c r="H2" s="422">
        <v>2024</v>
      </c>
      <c r="I2" s="422">
        <v>2025</v>
      </c>
      <c r="J2" s="423" t="s">
        <v>7</v>
      </c>
      <c r="K2" s="423"/>
    </row>
    <row r="3" spans="1:11" ht="16" x14ac:dyDescent="0.35">
      <c r="A3" s="424"/>
      <c r="B3" s="424" t="s">
        <v>707</v>
      </c>
      <c r="C3" s="424"/>
      <c r="D3" s="424"/>
      <c r="E3" s="424"/>
      <c r="F3" s="424"/>
      <c r="G3" s="481"/>
      <c r="H3" s="487"/>
      <c r="I3" s="487"/>
      <c r="J3" s="482"/>
      <c r="K3" s="516"/>
    </row>
    <row r="4" spans="1:11" ht="16" x14ac:dyDescent="0.35">
      <c r="A4" s="108" t="s">
        <v>708</v>
      </c>
      <c r="B4" s="517" t="s">
        <v>709</v>
      </c>
      <c r="C4" s="83" t="s">
        <v>710</v>
      </c>
      <c r="D4" s="83" t="s">
        <v>13</v>
      </c>
      <c r="E4" s="41" t="s">
        <v>416</v>
      </c>
      <c r="F4" s="83" t="s">
        <v>108</v>
      </c>
      <c r="G4" s="166">
        <v>18</v>
      </c>
      <c r="H4" s="450">
        <v>18</v>
      </c>
      <c r="I4" s="450">
        <v>18</v>
      </c>
      <c r="J4" s="45"/>
      <c r="K4" s="112"/>
    </row>
    <row r="5" spans="1:11" ht="16" x14ac:dyDescent="0.35">
      <c r="A5" s="108" t="s">
        <v>708</v>
      </c>
      <c r="B5" s="433" t="s">
        <v>711</v>
      </c>
      <c r="C5" s="83"/>
      <c r="D5" s="83" t="s">
        <v>13</v>
      </c>
      <c r="E5" s="41" t="s">
        <v>416</v>
      </c>
      <c r="F5" s="83" t="s">
        <v>108</v>
      </c>
      <c r="G5" s="166">
        <v>10</v>
      </c>
      <c r="H5" s="450">
        <v>9</v>
      </c>
      <c r="I5" s="450">
        <v>9</v>
      </c>
      <c r="J5" s="45"/>
      <c r="K5" s="112"/>
    </row>
    <row r="6" spans="1:11" ht="16" x14ac:dyDescent="0.35">
      <c r="A6" s="108" t="s">
        <v>708</v>
      </c>
      <c r="B6" s="433" t="s">
        <v>712</v>
      </c>
      <c r="C6" s="83"/>
      <c r="D6" s="83" t="s">
        <v>13</v>
      </c>
      <c r="E6" s="41" t="s">
        <v>416</v>
      </c>
      <c r="F6" s="83" t="s">
        <v>35</v>
      </c>
      <c r="G6" s="166">
        <v>56</v>
      </c>
      <c r="H6" s="450">
        <v>50</v>
      </c>
      <c r="I6" s="450">
        <v>50</v>
      </c>
      <c r="J6" s="45"/>
      <c r="K6" s="112"/>
    </row>
    <row r="7" spans="1:11" ht="16" x14ac:dyDescent="0.35">
      <c r="A7" s="108" t="s">
        <v>708</v>
      </c>
      <c r="B7" s="433" t="s">
        <v>713</v>
      </c>
      <c r="C7" s="83"/>
      <c r="D7" s="83" t="s">
        <v>13</v>
      </c>
      <c r="E7" s="41" t="s">
        <v>416</v>
      </c>
      <c r="F7" s="83" t="s">
        <v>108</v>
      </c>
      <c r="G7" s="166">
        <v>17</v>
      </c>
      <c r="H7" s="450">
        <v>17</v>
      </c>
      <c r="I7" s="450">
        <v>17</v>
      </c>
      <c r="J7" s="115"/>
      <c r="K7" s="112"/>
    </row>
    <row r="8" spans="1:11" ht="16" x14ac:dyDescent="0.35">
      <c r="A8" s="108" t="s">
        <v>708</v>
      </c>
      <c r="B8" s="433" t="s">
        <v>714</v>
      </c>
      <c r="C8" s="83"/>
      <c r="D8" s="83" t="s">
        <v>13</v>
      </c>
      <c r="E8" s="41" t="s">
        <v>416</v>
      </c>
      <c r="F8" s="83" t="s">
        <v>35</v>
      </c>
      <c r="G8" s="221">
        <v>91.7</v>
      </c>
      <c r="H8" s="518">
        <v>96.6</v>
      </c>
      <c r="I8" s="518">
        <v>94.2</v>
      </c>
      <c r="J8" s="522" t="s">
        <v>715</v>
      </c>
      <c r="K8" s="112"/>
    </row>
    <row r="9" spans="1:11" ht="26" x14ac:dyDescent="0.35">
      <c r="A9" s="108" t="s">
        <v>708</v>
      </c>
      <c r="B9" s="517" t="s">
        <v>716</v>
      </c>
      <c r="C9" s="83" t="s">
        <v>507</v>
      </c>
      <c r="D9" s="83" t="s">
        <v>13</v>
      </c>
      <c r="E9" s="41" t="s">
        <v>416</v>
      </c>
      <c r="F9" s="83" t="s">
        <v>108</v>
      </c>
      <c r="G9" s="166">
        <v>12</v>
      </c>
      <c r="H9" s="450">
        <v>12</v>
      </c>
      <c r="I9" s="450">
        <v>12</v>
      </c>
      <c r="J9" s="45"/>
      <c r="K9" s="112"/>
    </row>
    <row r="10" spans="1:11" ht="16" x14ac:dyDescent="0.35">
      <c r="A10" s="108" t="s">
        <v>708</v>
      </c>
      <c r="B10" s="433" t="s">
        <v>717</v>
      </c>
      <c r="C10" s="83"/>
      <c r="D10" s="83" t="s">
        <v>13</v>
      </c>
      <c r="E10" s="41" t="s">
        <v>416</v>
      </c>
      <c r="F10" s="83" t="s">
        <v>108</v>
      </c>
      <c r="G10" s="166">
        <v>7</v>
      </c>
      <c r="H10" s="450">
        <v>6</v>
      </c>
      <c r="I10" s="450">
        <v>6</v>
      </c>
      <c r="J10" s="45"/>
      <c r="K10" s="112"/>
    </row>
    <row r="11" spans="1:11" ht="63" x14ac:dyDescent="0.35">
      <c r="A11" s="108" t="s">
        <v>708</v>
      </c>
      <c r="B11" s="433" t="s">
        <v>718</v>
      </c>
      <c r="C11" s="83"/>
      <c r="D11" s="83" t="s">
        <v>13</v>
      </c>
      <c r="E11" s="41" t="s">
        <v>416</v>
      </c>
      <c r="F11" s="83" t="s">
        <v>35</v>
      </c>
      <c r="G11" s="166">
        <v>58</v>
      </c>
      <c r="H11" s="454">
        <f>H10/H9</f>
        <v>0.5</v>
      </c>
      <c r="I11" s="454">
        <v>0.5</v>
      </c>
      <c r="J11" s="45" t="s">
        <v>719</v>
      </c>
      <c r="K11" s="112" t="s">
        <v>17</v>
      </c>
    </row>
    <row r="12" spans="1:11" ht="16" x14ac:dyDescent="0.35">
      <c r="A12" s="108" t="s">
        <v>708</v>
      </c>
      <c r="B12" s="433" t="s">
        <v>720</v>
      </c>
      <c r="C12" s="83"/>
      <c r="D12" s="83" t="s">
        <v>13</v>
      </c>
      <c r="E12" s="41" t="s">
        <v>416</v>
      </c>
      <c r="F12" s="83" t="s">
        <v>108</v>
      </c>
      <c r="G12" s="166">
        <v>5</v>
      </c>
      <c r="H12" s="450">
        <v>5</v>
      </c>
      <c r="I12" s="450">
        <v>5</v>
      </c>
      <c r="J12" s="45"/>
      <c r="K12" s="112"/>
    </row>
    <row r="13" spans="1:11" ht="16" x14ac:dyDescent="0.35">
      <c r="A13" s="108" t="s">
        <v>708</v>
      </c>
      <c r="B13" s="433" t="s">
        <v>721</v>
      </c>
      <c r="C13" s="83"/>
      <c r="D13" s="83" t="s">
        <v>13</v>
      </c>
      <c r="E13" s="41" t="s">
        <v>416</v>
      </c>
      <c r="F13" s="83" t="s">
        <v>35</v>
      </c>
      <c r="G13" s="221">
        <v>41.7</v>
      </c>
      <c r="H13" s="496">
        <v>0.41699999999999998</v>
      </c>
      <c r="I13" s="496">
        <v>0.41699999999999998</v>
      </c>
      <c r="J13" s="79" t="s">
        <v>722</v>
      </c>
      <c r="K13" s="112"/>
    </row>
    <row r="14" spans="1:11" ht="16" x14ac:dyDescent="0.35">
      <c r="A14" s="424"/>
      <c r="B14" s="424" t="s">
        <v>723</v>
      </c>
      <c r="C14" s="424"/>
      <c r="D14" s="424"/>
      <c r="E14" s="482"/>
      <c r="F14" s="482"/>
      <c r="G14" s="481"/>
      <c r="H14" s="487"/>
      <c r="I14" s="487"/>
      <c r="J14" s="482"/>
      <c r="K14" s="112"/>
    </row>
    <row r="15" spans="1:11" ht="16" x14ac:dyDescent="0.35">
      <c r="A15" s="108" t="s">
        <v>708</v>
      </c>
      <c r="B15" s="433" t="s">
        <v>724</v>
      </c>
      <c r="C15" s="83" t="s">
        <v>507</v>
      </c>
      <c r="D15" s="83" t="s">
        <v>13</v>
      </c>
      <c r="E15" s="41" t="s">
        <v>416</v>
      </c>
      <c r="F15" s="83" t="s">
        <v>676</v>
      </c>
      <c r="G15" s="113">
        <v>40.86</v>
      </c>
      <c r="H15" s="519">
        <v>47.09</v>
      </c>
      <c r="I15" s="519">
        <v>40.520000000000003</v>
      </c>
      <c r="J15" s="45"/>
      <c r="K15" s="112"/>
    </row>
    <row r="16" spans="1:11" ht="42" x14ac:dyDescent="0.35">
      <c r="A16" s="108" t="s">
        <v>708</v>
      </c>
      <c r="B16" s="433" t="s">
        <v>725</v>
      </c>
      <c r="C16" s="83" t="s">
        <v>507</v>
      </c>
      <c r="D16" s="83" t="s">
        <v>13</v>
      </c>
      <c r="E16" s="41" t="s">
        <v>416</v>
      </c>
      <c r="F16" s="83" t="s">
        <v>676</v>
      </c>
      <c r="G16" s="113">
        <v>11.67</v>
      </c>
      <c r="H16" s="519">
        <v>12.14</v>
      </c>
      <c r="I16" s="512">
        <v>4.577</v>
      </c>
      <c r="J16" s="45" t="s">
        <v>726</v>
      </c>
      <c r="K16" s="112"/>
    </row>
    <row r="17" spans="1:11" ht="31.5" x14ac:dyDescent="0.35">
      <c r="A17" s="108" t="s">
        <v>708</v>
      </c>
      <c r="B17" s="433" t="s">
        <v>727</v>
      </c>
      <c r="C17" s="83"/>
      <c r="D17" s="83" t="s">
        <v>13</v>
      </c>
      <c r="E17" s="41" t="s">
        <v>416</v>
      </c>
      <c r="F17" s="83" t="s">
        <v>676</v>
      </c>
      <c r="G17" s="520"/>
      <c r="H17" s="519">
        <v>2.34</v>
      </c>
      <c r="I17" s="519">
        <v>2.31</v>
      </c>
      <c r="J17" s="45" t="s">
        <v>886</v>
      </c>
      <c r="K17" s="112"/>
    </row>
    <row r="18" spans="1:11" ht="42" x14ac:dyDescent="0.35">
      <c r="A18" s="108" t="s">
        <v>708</v>
      </c>
      <c r="B18" s="433" t="s">
        <v>728</v>
      </c>
      <c r="C18" s="83" t="s">
        <v>507</v>
      </c>
      <c r="D18" s="83" t="s">
        <v>13</v>
      </c>
      <c r="E18" s="41" t="s">
        <v>416</v>
      </c>
      <c r="F18" s="83" t="s">
        <v>35</v>
      </c>
      <c r="G18" s="113">
        <v>28.56</v>
      </c>
      <c r="H18" s="454">
        <f>H16/H15</f>
        <v>0.25780420471437671</v>
      </c>
      <c r="I18" s="454">
        <v>0.11</v>
      </c>
      <c r="J18" s="45" t="s">
        <v>726</v>
      </c>
      <c r="K18" s="112"/>
    </row>
    <row r="19" spans="1:11" ht="31.5" x14ac:dyDescent="0.35">
      <c r="A19" s="108" t="s">
        <v>708</v>
      </c>
      <c r="B19" s="433" t="s">
        <v>729</v>
      </c>
      <c r="C19" s="83" t="s">
        <v>507</v>
      </c>
      <c r="D19" s="83" t="s">
        <v>13</v>
      </c>
      <c r="E19" s="41" t="s">
        <v>416</v>
      </c>
      <c r="F19" s="83" t="s">
        <v>35</v>
      </c>
      <c r="G19" s="520"/>
      <c r="H19" s="496">
        <f>H17/H15</f>
        <v>4.9692078997664042E-2</v>
      </c>
      <c r="I19" s="496">
        <v>5.7000000000000002E-2</v>
      </c>
      <c r="J19" s="45" t="s">
        <v>886</v>
      </c>
      <c r="K19" s="112"/>
    </row>
  </sheetData>
  <mergeCells count="1">
    <mergeCell ref="C1:J1"/>
  </mergeCells>
  <hyperlinks>
    <hyperlink ref="K1" location="'Table of contents'!A1" display="'Table of contents'!A1" xr:uid="{6F10E994-2F95-4530-B6A5-6EEC9F75617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64BD-2AE0-40AA-810F-BC1F6F4F2D58}">
  <sheetPr>
    <tabColor theme="1" tint="0.499984740745262"/>
  </sheetPr>
  <dimension ref="A26:F52"/>
  <sheetViews>
    <sheetView zoomScale="72" workbookViewId="0">
      <selection activeCell="J18" sqref="J18"/>
    </sheetView>
  </sheetViews>
  <sheetFormatPr baseColWidth="10" defaultRowHeight="14.5" x14ac:dyDescent="0.35"/>
  <cols>
    <col min="1" max="1" width="66" customWidth="1"/>
    <col min="2" max="2" width="12.26953125" customWidth="1"/>
    <col min="3" max="3" width="18.08984375" customWidth="1"/>
    <col min="4" max="4" width="31.26953125" bestFit="1" customWidth="1"/>
    <col min="5" max="5" width="10" style="561" customWidth="1"/>
    <col min="6" max="6" width="10.1796875" style="559" customWidth="1"/>
  </cols>
  <sheetData>
    <row r="26" spans="5:6" s="543" customFormat="1" x14ac:dyDescent="0.35">
      <c r="E26" s="561"/>
      <c r="F26" s="559"/>
    </row>
    <row r="28" spans="5:6" s="543" customFormat="1" x14ac:dyDescent="0.35">
      <c r="E28" s="561"/>
      <c r="F28" s="559"/>
    </row>
    <row r="29" spans="5:6" s="543" customFormat="1" x14ac:dyDescent="0.35">
      <c r="E29" s="561"/>
      <c r="F29" s="559"/>
    </row>
    <row r="30" spans="5:6" s="543" customFormat="1" x14ac:dyDescent="0.35">
      <c r="E30" s="561"/>
      <c r="F30" s="559"/>
    </row>
    <row r="32" spans="5:6" s="543" customFormat="1" x14ac:dyDescent="0.35">
      <c r="E32" s="561"/>
      <c r="F32" s="559"/>
    </row>
    <row r="33" spans="1:6" s="543" customFormat="1" x14ac:dyDescent="0.35">
      <c r="E33" s="561"/>
      <c r="F33" s="559"/>
    </row>
    <row r="34" spans="1:6" s="543" customFormat="1" x14ac:dyDescent="0.35">
      <c r="E34" s="561"/>
      <c r="F34" s="559"/>
    </row>
    <row r="35" spans="1:6" s="560" customFormat="1" x14ac:dyDescent="0.35">
      <c r="A35" s="506" t="s">
        <v>887</v>
      </c>
      <c r="B35" s="506" t="s">
        <v>888</v>
      </c>
      <c r="C35" s="506" t="s">
        <v>889</v>
      </c>
      <c r="D35" s="506" t="s">
        <v>890</v>
      </c>
      <c r="E35" s="506">
        <v>2024</v>
      </c>
      <c r="F35" s="506">
        <v>2025</v>
      </c>
    </row>
    <row r="36" spans="1:6" x14ac:dyDescent="0.35">
      <c r="A36" s="567" t="s">
        <v>891</v>
      </c>
      <c r="B36" s="568" t="s">
        <v>38</v>
      </c>
      <c r="C36" s="568" t="s">
        <v>892</v>
      </c>
      <c r="D36" s="568" t="s">
        <v>920</v>
      </c>
      <c r="E36" s="569">
        <v>-0.67</v>
      </c>
      <c r="F36" s="570">
        <v>-0.71</v>
      </c>
    </row>
    <row r="37" spans="1:6" x14ac:dyDescent="0.35">
      <c r="A37" s="567" t="s">
        <v>893</v>
      </c>
      <c r="B37" s="568" t="s">
        <v>38</v>
      </c>
      <c r="C37" s="568" t="s">
        <v>894</v>
      </c>
      <c r="D37" s="568" t="s">
        <v>921</v>
      </c>
      <c r="E37" s="569">
        <v>-0.38</v>
      </c>
      <c r="F37" s="570">
        <v>-0.43</v>
      </c>
    </row>
    <row r="38" spans="1:6" x14ac:dyDescent="0.35">
      <c r="A38" s="567" t="s">
        <v>895</v>
      </c>
      <c r="B38" s="568" t="s">
        <v>38</v>
      </c>
      <c r="C38" s="568" t="s">
        <v>896</v>
      </c>
      <c r="D38" s="568" t="s">
        <v>922</v>
      </c>
      <c r="E38" s="571">
        <v>13.4</v>
      </c>
      <c r="F38" s="572">
        <v>15.2</v>
      </c>
    </row>
    <row r="39" spans="1:6" x14ac:dyDescent="0.35">
      <c r="A39" s="567" t="s">
        <v>897</v>
      </c>
      <c r="B39" s="568" t="s">
        <v>38</v>
      </c>
      <c r="C39" s="568" t="s">
        <v>898</v>
      </c>
      <c r="D39" s="568" t="s">
        <v>923</v>
      </c>
      <c r="E39" s="571">
        <v>30</v>
      </c>
      <c r="F39" s="572">
        <v>26.5</v>
      </c>
    </row>
    <row r="40" spans="1:6" ht="21" x14ac:dyDescent="0.35">
      <c r="A40" s="567" t="s">
        <v>899</v>
      </c>
      <c r="B40" s="568" t="s">
        <v>38</v>
      </c>
      <c r="C40" s="568" t="s">
        <v>900</v>
      </c>
      <c r="D40" s="573" t="s">
        <v>924</v>
      </c>
      <c r="E40" s="571">
        <v>3.2</v>
      </c>
      <c r="F40" s="572">
        <v>3</v>
      </c>
    </row>
    <row r="41" spans="1:6" x14ac:dyDescent="0.35">
      <c r="A41" s="567" t="s">
        <v>901</v>
      </c>
      <c r="B41" s="568" t="s">
        <v>374</v>
      </c>
      <c r="C41" s="568" t="s">
        <v>902</v>
      </c>
      <c r="D41" s="568" t="s">
        <v>925</v>
      </c>
      <c r="E41" s="571">
        <v>71.599999999999994</v>
      </c>
      <c r="F41" s="572">
        <v>61.9</v>
      </c>
    </row>
    <row r="42" spans="1:6" x14ac:dyDescent="0.35">
      <c r="A42" s="567" t="s">
        <v>903</v>
      </c>
      <c r="B42" s="568" t="s">
        <v>38</v>
      </c>
      <c r="C42" s="568" t="s">
        <v>35</v>
      </c>
      <c r="D42" s="568" t="s">
        <v>926</v>
      </c>
      <c r="E42" s="569">
        <v>0.54</v>
      </c>
      <c r="F42" s="570">
        <v>0.75</v>
      </c>
    </row>
    <row r="43" spans="1:6" x14ac:dyDescent="0.35">
      <c r="A43" s="567" t="s">
        <v>904</v>
      </c>
      <c r="B43" s="568" t="s">
        <v>95</v>
      </c>
      <c r="C43" s="568" t="s">
        <v>905</v>
      </c>
      <c r="D43" s="573" t="s">
        <v>927</v>
      </c>
      <c r="E43" s="571">
        <v>6</v>
      </c>
      <c r="F43" s="572">
        <v>13</v>
      </c>
    </row>
    <row r="44" spans="1:6" x14ac:dyDescent="0.35">
      <c r="A44" s="567" t="s">
        <v>906</v>
      </c>
      <c r="B44" s="568" t="s">
        <v>38</v>
      </c>
      <c r="C44" s="568" t="s">
        <v>115</v>
      </c>
      <c r="D44" s="568" t="s">
        <v>928</v>
      </c>
      <c r="E44" s="571">
        <v>0.86</v>
      </c>
      <c r="F44" s="572">
        <v>0.87</v>
      </c>
    </row>
    <row r="45" spans="1:6" x14ac:dyDescent="0.35">
      <c r="A45" s="567" t="s">
        <v>907</v>
      </c>
      <c r="B45" s="568" t="s">
        <v>470</v>
      </c>
      <c r="C45" s="568" t="s">
        <v>470</v>
      </c>
      <c r="D45" s="568" t="s">
        <v>470</v>
      </c>
      <c r="E45" s="571" t="s">
        <v>470</v>
      </c>
      <c r="F45" s="572" t="s">
        <v>470</v>
      </c>
    </row>
    <row r="46" spans="1:6" x14ac:dyDescent="0.35">
      <c r="A46" s="567" t="s">
        <v>908</v>
      </c>
      <c r="B46" s="568" t="s">
        <v>38</v>
      </c>
      <c r="C46" s="568" t="s">
        <v>35</v>
      </c>
      <c r="D46" s="568" t="s">
        <v>929</v>
      </c>
      <c r="E46" s="571">
        <v>90</v>
      </c>
      <c r="F46" s="572">
        <v>90.5</v>
      </c>
    </row>
    <row r="47" spans="1:6" x14ac:dyDescent="0.35">
      <c r="A47" s="567" t="s">
        <v>909</v>
      </c>
      <c r="B47" s="568" t="s">
        <v>38</v>
      </c>
      <c r="C47" s="568" t="s">
        <v>910</v>
      </c>
      <c r="D47" s="568" t="s">
        <v>930</v>
      </c>
      <c r="E47" s="571">
        <v>1.6</v>
      </c>
      <c r="F47" s="572">
        <v>1.6</v>
      </c>
    </row>
    <row r="48" spans="1:6" ht="42" x14ac:dyDescent="0.35">
      <c r="A48" s="567" t="s">
        <v>911</v>
      </c>
      <c r="B48" s="568" t="s">
        <v>35</v>
      </c>
      <c r="C48" s="568" t="s">
        <v>912</v>
      </c>
      <c r="D48" s="568" t="s">
        <v>912</v>
      </c>
      <c r="E48" s="571" t="s">
        <v>932</v>
      </c>
      <c r="F48" s="572" t="s">
        <v>931</v>
      </c>
    </row>
    <row r="49" spans="1:6" x14ac:dyDescent="0.35">
      <c r="A49" s="567" t="s">
        <v>913</v>
      </c>
      <c r="B49" s="568" t="s">
        <v>38</v>
      </c>
      <c r="C49" s="568" t="s">
        <v>35</v>
      </c>
      <c r="D49" s="568" t="s">
        <v>933</v>
      </c>
      <c r="E49" s="571">
        <v>26.7</v>
      </c>
      <c r="F49" s="572">
        <v>28</v>
      </c>
    </row>
    <row r="50" spans="1:6" ht="21" x14ac:dyDescent="0.35">
      <c r="A50" s="567" t="s">
        <v>914</v>
      </c>
      <c r="B50" s="568" t="s">
        <v>915</v>
      </c>
      <c r="C50" s="568" t="s">
        <v>916</v>
      </c>
      <c r="D50" s="568" t="s">
        <v>934</v>
      </c>
      <c r="E50" s="571" t="s">
        <v>917</v>
      </c>
      <c r="F50" s="572" t="s">
        <v>935</v>
      </c>
    </row>
    <row r="51" spans="1:6" x14ac:dyDescent="0.35">
      <c r="A51" s="567" t="s">
        <v>918</v>
      </c>
      <c r="B51" s="568" t="s">
        <v>95</v>
      </c>
      <c r="C51" s="568" t="s">
        <v>35</v>
      </c>
      <c r="D51" s="568" t="s">
        <v>912</v>
      </c>
      <c r="E51" s="574">
        <v>0.95399999999999996</v>
      </c>
      <c r="F51" s="575">
        <v>0.96</v>
      </c>
    </row>
    <row r="52" spans="1:6" x14ac:dyDescent="0.35">
      <c r="A52" s="567" t="s">
        <v>919</v>
      </c>
      <c r="B52" s="568" t="s">
        <v>38</v>
      </c>
      <c r="C52" s="568" t="s">
        <v>35</v>
      </c>
      <c r="D52" s="568" t="s">
        <v>936</v>
      </c>
      <c r="E52" s="569">
        <v>1</v>
      </c>
      <c r="F52" s="570">
        <v>1</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22285-5269-40CB-AA8E-FA6C0441C971}">
  <sheetPr>
    <tabColor theme="1" tint="0.499984740745262"/>
  </sheetPr>
  <dimension ref="A1:G35"/>
  <sheetViews>
    <sheetView topLeftCell="A30" zoomScale="99" workbookViewId="0">
      <selection activeCell="B26" sqref="B26"/>
    </sheetView>
  </sheetViews>
  <sheetFormatPr baseColWidth="10" defaultRowHeight="14.5" x14ac:dyDescent="0.35"/>
  <cols>
    <col min="2" max="2" width="67.453125" customWidth="1"/>
    <col min="4" max="4" width="10.90625" style="172"/>
    <col min="6" max="6" width="49.6328125" customWidth="1"/>
  </cols>
  <sheetData>
    <row r="1" spans="1:7" ht="22" x14ac:dyDescent="0.35">
      <c r="A1" s="693" t="s">
        <v>730</v>
      </c>
      <c r="B1" s="693"/>
      <c r="C1" s="553"/>
      <c r="D1" s="554"/>
      <c r="E1" s="553"/>
      <c r="F1" s="555" t="s">
        <v>731</v>
      </c>
      <c r="G1" s="1" t="s">
        <v>1</v>
      </c>
    </row>
    <row r="2" spans="1:7" ht="18.5" x14ac:dyDescent="0.35">
      <c r="A2" s="479" t="s">
        <v>732</v>
      </c>
      <c r="B2" s="422"/>
      <c r="C2" s="423">
        <v>2023</v>
      </c>
      <c r="D2" s="423">
        <v>2024</v>
      </c>
      <c r="E2" s="422">
        <v>2025</v>
      </c>
      <c r="F2" s="423" t="s">
        <v>7</v>
      </c>
      <c r="G2" s="423"/>
    </row>
    <row r="3" spans="1:7" x14ac:dyDescent="0.35">
      <c r="A3" s="424"/>
      <c r="B3" s="424" t="s">
        <v>733</v>
      </c>
      <c r="C3" s="443"/>
      <c r="D3" s="443"/>
      <c r="E3" s="443"/>
      <c r="F3" s="445"/>
      <c r="G3" s="443"/>
    </row>
    <row r="4" spans="1:7" ht="30" customHeight="1" x14ac:dyDescent="0.35">
      <c r="A4" s="178"/>
      <c r="B4" s="691" t="s">
        <v>734</v>
      </c>
      <c r="C4" s="692"/>
      <c r="D4" s="692"/>
      <c r="E4" s="692"/>
      <c r="F4" s="692"/>
      <c r="G4" s="180"/>
    </row>
    <row r="5" spans="1:7" x14ac:dyDescent="0.35">
      <c r="A5" s="531"/>
      <c r="B5" s="532" t="s">
        <v>735</v>
      </c>
      <c r="C5" s="533"/>
      <c r="D5" s="533"/>
      <c r="E5" s="533"/>
      <c r="F5" s="534" t="s">
        <v>736</v>
      </c>
      <c r="G5" s="180"/>
    </row>
    <row r="6" spans="1:7" ht="16" x14ac:dyDescent="0.35">
      <c r="A6" s="178" t="s">
        <v>737</v>
      </c>
      <c r="B6" s="524" t="s">
        <v>738</v>
      </c>
      <c r="C6" s="458" t="s">
        <v>740</v>
      </c>
      <c r="D6" s="528" t="s">
        <v>739</v>
      </c>
      <c r="E6" s="556" t="s">
        <v>739</v>
      </c>
      <c r="F6" s="45"/>
      <c r="G6" s="180"/>
    </row>
    <row r="7" spans="1:7" ht="16" x14ac:dyDescent="0.35">
      <c r="A7" s="178" t="s">
        <v>737</v>
      </c>
      <c r="B7" s="524" t="s">
        <v>741</v>
      </c>
      <c r="C7" s="458" t="s">
        <v>743</v>
      </c>
      <c r="D7" s="528" t="s">
        <v>742</v>
      </c>
      <c r="E7" s="556" t="s">
        <v>743</v>
      </c>
      <c r="F7" s="45"/>
      <c r="G7" s="180"/>
    </row>
    <row r="8" spans="1:7" ht="16" x14ac:dyDescent="0.35">
      <c r="A8" s="178"/>
      <c r="B8" s="524" t="s">
        <v>744</v>
      </c>
      <c r="C8" s="458" t="s">
        <v>740</v>
      </c>
      <c r="D8" s="528" t="s">
        <v>739</v>
      </c>
      <c r="E8" s="556" t="s">
        <v>739</v>
      </c>
      <c r="F8" s="115"/>
      <c r="G8" s="180"/>
    </row>
    <row r="9" spans="1:7" x14ac:dyDescent="0.35">
      <c r="A9" s="424"/>
      <c r="B9" s="424" t="s">
        <v>745</v>
      </c>
      <c r="C9" s="443"/>
      <c r="D9" s="443"/>
      <c r="E9" s="443"/>
      <c r="F9" s="445"/>
      <c r="G9" s="180"/>
    </row>
    <row r="10" spans="1:7" ht="29.5" customHeight="1" x14ac:dyDescent="0.35">
      <c r="A10" s="178"/>
      <c r="B10" s="691" t="s">
        <v>746</v>
      </c>
      <c r="C10" s="692"/>
      <c r="D10" s="692"/>
      <c r="E10" s="692"/>
      <c r="F10" s="692"/>
      <c r="G10" s="180"/>
    </row>
    <row r="11" spans="1:7" ht="16" x14ac:dyDescent="0.35">
      <c r="A11" s="531"/>
      <c r="B11" s="535" t="s">
        <v>750</v>
      </c>
      <c r="C11" s="536"/>
      <c r="D11" s="537"/>
      <c r="E11" s="536"/>
      <c r="F11" s="538"/>
      <c r="G11" s="180"/>
    </row>
    <row r="12" spans="1:7" ht="32" x14ac:dyDescent="0.35">
      <c r="A12" s="178" t="s">
        <v>737</v>
      </c>
      <c r="B12" s="523" t="s">
        <v>751</v>
      </c>
      <c r="C12" s="458" t="s">
        <v>753</v>
      </c>
      <c r="D12" s="528" t="s">
        <v>752</v>
      </c>
      <c r="E12" s="556" t="s">
        <v>752</v>
      </c>
      <c r="F12" s="16" t="s">
        <v>754</v>
      </c>
      <c r="G12" s="180"/>
    </row>
    <row r="13" spans="1:7" ht="16" x14ac:dyDescent="0.35">
      <c r="A13" s="178" t="s">
        <v>737</v>
      </c>
      <c r="B13" s="523" t="s">
        <v>755</v>
      </c>
      <c r="C13" s="458">
        <v>25</v>
      </c>
      <c r="D13" s="528" t="s">
        <v>58</v>
      </c>
      <c r="E13" s="556" t="s">
        <v>866</v>
      </c>
      <c r="F13" s="16"/>
      <c r="G13" s="180"/>
    </row>
    <row r="14" spans="1:7" ht="21" x14ac:dyDescent="0.35">
      <c r="A14" s="178" t="s">
        <v>737</v>
      </c>
      <c r="B14" s="523" t="s">
        <v>756</v>
      </c>
      <c r="C14" s="458" t="s">
        <v>757</v>
      </c>
      <c r="D14" s="528" t="s">
        <v>758</v>
      </c>
      <c r="E14" s="556" t="s">
        <v>867</v>
      </c>
      <c r="F14" s="16" t="s">
        <v>759</v>
      </c>
      <c r="G14" s="180"/>
    </row>
    <row r="15" spans="1:7" ht="21" x14ac:dyDescent="0.35">
      <c r="A15" s="178" t="s">
        <v>737</v>
      </c>
      <c r="B15" s="523" t="s">
        <v>760</v>
      </c>
      <c r="C15" s="458" t="s">
        <v>761</v>
      </c>
      <c r="D15" s="528" t="s">
        <v>762</v>
      </c>
      <c r="E15" s="556" t="s">
        <v>868</v>
      </c>
      <c r="F15" s="16" t="s">
        <v>763</v>
      </c>
      <c r="G15" s="180"/>
    </row>
    <row r="16" spans="1:7" x14ac:dyDescent="0.35">
      <c r="A16" s="424"/>
      <c r="B16" s="424" t="s">
        <v>766</v>
      </c>
      <c r="C16" s="445"/>
      <c r="D16" s="445"/>
      <c r="E16" s="445"/>
      <c r="F16" s="445"/>
      <c r="G16" s="180"/>
    </row>
    <row r="17" spans="1:7" ht="24.5" customHeight="1" x14ac:dyDescent="0.35">
      <c r="A17" s="178"/>
      <c r="B17" s="691" t="s">
        <v>767</v>
      </c>
      <c r="C17" s="692"/>
      <c r="D17" s="692"/>
      <c r="E17" s="692"/>
      <c r="F17" s="692"/>
      <c r="G17" s="180"/>
    </row>
    <row r="18" spans="1:7" x14ac:dyDescent="0.35">
      <c r="A18" s="531"/>
      <c r="B18" s="535" t="s">
        <v>768</v>
      </c>
      <c r="C18" s="534"/>
      <c r="D18" s="534"/>
      <c r="E18" s="534"/>
      <c r="F18" s="534"/>
      <c r="G18" s="180"/>
    </row>
    <row r="19" spans="1:7" ht="16" x14ac:dyDescent="0.35">
      <c r="A19" s="178" t="s">
        <v>737</v>
      </c>
      <c r="B19" s="524" t="s">
        <v>769</v>
      </c>
      <c r="C19" s="458" t="s">
        <v>770</v>
      </c>
      <c r="D19" s="528" t="s">
        <v>739</v>
      </c>
      <c r="E19" s="556" t="s">
        <v>861</v>
      </c>
      <c r="F19" s="45"/>
      <c r="G19" s="180"/>
    </row>
    <row r="20" spans="1:7" ht="16" x14ac:dyDescent="0.35">
      <c r="A20" s="178"/>
      <c r="B20" s="524" t="s">
        <v>771</v>
      </c>
      <c r="C20" s="458" t="s">
        <v>772</v>
      </c>
      <c r="D20" s="528" t="s">
        <v>773</v>
      </c>
      <c r="E20" s="556" t="s">
        <v>865</v>
      </c>
      <c r="F20" s="45" t="s">
        <v>774</v>
      </c>
      <c r="G20" s="180"/>
    </row>
    <row r="21" spans="1:7" ht="16" x14ac:dyDescent="0.35">
      <c r="A21" s="178" t="s">
        <v>737</v>
      </c>
      <c r="B21" s="524" t="s">
        <v>764</v>
      </c>
      <c r="C21" s="527" t="s">
        <v>739</v>
      </c>
      <c r="D21" s="529" t="s">
        <v>739</v>
      </c>
      <c r="E21" s="557" t="s">
        <v>739</v>
      </c>
      <c r="F21" s="45"/>
      <c r="G21" s="180"/>
    </row>
    <row r="22" spans="1:7" x14ac:dyDescent="0.35">
      <c r="A22" s="531"/>
      <c r="B22" s="535" t="s">
        <v>749</v>
      </c>
      <c r="C22" s="539"/>
      <c r="D22" s="539"/>
      <c r="E22" s="534"/>
      <c r="F22" s="534"/>
      <c r="G22" s="180"/>
    </row>
    <row r="23" spans="1:7" ht="16" x14ac:dyDescent="0.35">
      <c r="A23" s="178" t="s">
        <v>737</v>
      </c>
      <c r="B23" s="524" t="s">
        <v>775</v>
      </c>
      <c r="C23" s="527" t="s">
        <v>776</v>
      </c>
      <c r="D23" s="529" t="s">
        <v>777</v>
      </c>
      <c r="E23" s="557" t="s">
        <v>777</v>
      </c>
      <c r="F23" s="45" t="s">
        <v>778</v>
      </c>
      <c r="G23" s="180"/>
    </row>
    <row r="24" spans="1:7" ht="16" x14ac:dyDescent="0.35">
      <c r="A24" s="178" t="s">
        <v>737</v>
      </c>
      <c r="B24" s="524" t="s">
        <v>779</v>
      </c>
      <c r="C24" s="527" t="s">
        <v>780</v>
      </c>
      <c r="D24" s="529" t="s">
        <v>781</v>
      </c>
      <c r="E24" s="557" t="s">
        <v>863</v>
      </c>
      <c r="F24" s="45" t="s">
        <v>782</v>
      </c>
      <c r="G24" s="180"/>
    </row>
    <row r="25" spans="1:7" ht="16" x14ac:dyDescent="0.35">
      <c r="A25" s="178" t="s">
        <v>737</v>
      </c>
      <c r="B25" s="524" t="s">
        <v>783</v>
      </c>
      <c r="C25" s="527" t="s">
        <v>784</v>
      </c>
      <c r="D25" s="529">
        <v>4</v>
      </c>
      <c r="E25" s="557" t="s">
        <v>864</v>
      </c>
      <c r="F25" s="45" t="s">
        <v>782</v>
      </c>
      <c r="G25" s="180"/>
    </row>
    <row r="26" spans="1:7" x14ac:dyDescent="0.35">
      <c r="A26" s="424"/>
      <c r="B26" s="424" t="s">
        <v>785</v>
      </c>
      <c r="C26" s="445"/>
      <c r="D26" s="445"/>
      <c r="E26" s="445"/>
      <c r="F26" s="445"/>
      <c r="G26" s="180"/>
    </row>
    <row r="27" spans="1:7" ht="26.5" customHeight="1" x14ac:dyDescent="0.35">
      <c r="A27" s="178"/>
      <c r="B27" s="691" t="s">
        <v>786</v>
      </c>
      <c r="C27" s="692"/>
      <c r="D27" s="692"/>
      <c r="E27" s="692"/>
      <c r="F27" s="692"/>
      <c r="G27" s="180"/>
    </row>
    <row r="28" spans="1:7" x14ac:dyDescent="0.35">
      <c r="A28" s="531"/>
      <c r="B28" s="535" t="s">
        <v>787</v>
      </c>
      <c r="C28" s="534"/>
      <c r="D28" s="534"/>
      <c r="E28" s="534"/>
      <c r="F28" s="534"/>
      <c r="G28" s="180"/>
    </row>
    <row r="29" spans="1:7" ht="16" x14ac:dyDescent="0.35">
      <c r="A29" s="178" t="s">
        <v>737</v>
      </c>
      <c r="B29" s="524" t="s">
        <v>747</v>
      </c>
      <c r="C29" s="458">
        <v>78</v>
      </c>
      <c r="D29" s="528">
        <v>75</v>
      </c>
      <c r="E29" s="556">
        <v>78</v>
      </c>
      <c r="F29" s="45"/>
      <c r="G29" s="180"/>
    </row>
    <row r="30" spans="1:7" ht="16" x14ac:dyDescent="0.35">
      <c r="A30" s="178" t="s">
        <v>737</v>
      </c>
      <c r="B30" s="525" t="s">
        <v>748</v>
      </c>
      <c r="C30" s="526">
        <v>0.01</v>
      </c>
      <c r="D30" s="530">
        <v>0.04</v>
      </c>
      <c r="E30" s="558">
        <v>0.05</v>
      </c>
      <c r="F30" s="45" t="s">
        <v>862</v>
      </c>
      <c r="G30" s="180"/>
    </row>
    <row r="31" spans="1:7" x14ac:dyDescent="0.35">
      <c r="A31" s="531"/>
      <c r="B31" s="535" t="s">
        <v>749</v>
      </c>
      <c r="C31" s="540"/>
      <c r="D31" s="540"/>
      <c r="E31" s="541"/>
      <c r="F31" s="534"/>
      <c r="G31" s="180"/>
    </row>
    <row r="32" spans="1:7" ht="16" x14ac:dyDescent="0.35">
      <c r="A32" s="178" t="s">
        <v>737</v>
      </c>
      <c r="B32" s="524" t="s">
        <v>765</v>
      </c>
      <c r="C32" s="458">
        <v>90</v>
      </c>
      <c r="D32" s="528">
        <v>80</v>
      </c>
      <c r="E32" s="556">
        <v>91</v>
      </c>
      <c r="F32" s="45"/>
      <c r="G32" s="180"/>
    </row>
    <row r="33" spans="1:7" ht="16" x14ac:dyDescent="0.35">
      <c r="A33" s="178" t="s">
        <v>737</v>
      </c>
      <c r="B33" s="525" t="s">
        <v>788</v>
      </c>
      <c r="C33" s="458">
        <v>70</v>
      </c>
      <c r="D33" s="528">
        <v>70</v>
      </c>
      <c r="E33" s="556">
        <v>59</v>
      </c>
      <c r="F33" s="45"/>
      <c r="G33" s="180"/>
    </row>
    <row r="34" spans="1:7" ht="16" x14ac:dyDescent="0.35">
      <c r="A34" s="178" t="s">
        <v>737</v>
      </c>
      <c r="B34" s="523" t="s">
        <v>789</v>
      </c>
      <c r="C34" s="458">
        <v>70</v>
      </c>
      <c r="D34" s="528">
        <v>70</v>
      </c>
      <c r="E34" s="556">
        <v>76</v>
      </c>
      <c r="F34" s="45"/>
      <c r="G34" s="180"/>
    </row>
    <row r="35" spans="1:7" ht="16" x14ac:dyDescent="0.35">
      <c r="A35" s="178" t="s">
        <v>737</v>
      </c>
      <c r="B35" s="523" t="s">
        <v>790</v>
      </c>
      <c r="C35" s="458">
        <v>80</v>
      </c>
      <c r="D35" s="528">
        <v>80</v>
      </c>
      <c r="E35" s="556">
        <v>90</v>
      </c>
      <c r="F35" s="45"/>
      <c r="G35" s="180"/>
    </row>
  </sheetData>
  <mergeCells count="5">
    <mergeCell ref="B27:F27"/>
    <mergeCell ref="A1:B1"/>
    <mergeCell ref="B4:F4"/>
    <mergeCell ref="B10:F10"/>
    <mergeCell ref="B17:F17"/>
  </mergeCells>
  <hyperlinks>
    <hyperlink ref="G1" location="'Table of contents'!A1" display="'Table of contents'!A1" xr:uid="{89CB0DE4-82E0-4135-8BC7-8AF6E67500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02B41-909B-427A-A584-0FF034015CB5}">
  <sheetPr>
    <tabColor theme="1" tint="0.499984740745262"/>
  </sheetPr>
  <dimension ref="A1:C7"/>
  <sheetViews>
    <sheetView topLeftCell="A3" zoomScale="72" zoomScaleNormal="53" workbookViewId="0">
      <selection activeCell="A6" sqref="A6"/>
    </sheetView>
  </sheetViews>
  <sheetFormatPr baseColWidth="10" defaultRowHeight="14.5" x14ac:dyDescent="0.35"/>
  <cols>
    <col min="1" max="1" width="74.453125" customWidth="1"/>
    <col min="2" max="2" width="87.54296875" customWidth="1"/>
    <col min="3" max="3" width="78.81640625" customWidth="1"/>
  </cols>
  <sheetData>
    <row r="1" spans="1:3" x14ac:dyDescent="0.35">
      <c r="A1" s="614" t="s">
        <v>858</v>
      </c>
      <c r="B1" s="615"/>
      <c r="C1" s="610"/>
    </row>
    <row r="2" spans="1:3" ht="71" customHeight="1" x14ac:dyDescent="0.35">
      <c r="A2" s="616" t="s">
        <v>874</v>
      </c>
      <c r="B2" s="617"/>
      <c r="C2" s="618"/>
    </row>
    <row r="3" spans="1:3" x14ac:dyDescent="0.35">
      <c r="A3" s="608" t="s">
        <v>860</v>
      </c>
      <c r="B3" s="609" t="s">
        <v>859</v>
      </c>
      <c r="C3" s="610"/>
    </row>
    <row r="4" spans="1:3" ht="302.5" customHeight="1" x14ac:dyDescent="0.35">
      <c r="A4" s="611" t="s">
        <v>968</v>
      </c>
      <c r="B4" s="612"/>
      <c r="C4" s="613"/>
    </row>
    <row r="7" spans="1:3" x14ac:dyDescent="0.35">
      <c r="A7" s="542"/>
    </row>
  </sheetData>
  <mergeCells count="4">
    <mergeCell ref="A3:C3"/>
    <mergeCell ref="A4:C4"/>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ED22D-B440-4B3C-92FD-9DC2C0B64AD6}">
  <sheetPr>
    <tabColor rgb="FF92D050"/>
  </sheetPr>
  <dimension ref="A1:K28"/>
  <sheetViews>
    <sheetView zoomScale="81" zoomScaleNormal="110" workbookViewId="0">
      <selection activeCell="L22" sqref="L22"/>
    </sheetView>
  </sheetViews>
  <sheetFormatPr baseColWidth="10" defaultRowHeight="14.5" x14ac:dyDescent="0.35"/>
  <cols>
    <col min="1" max="1" width="3.81640625" bestFit="1" customWidth="1"/>
    <col min="2" max="2" width="66.1796875" bestFit="1" customWidth="1"/>
    <col min="3" max="3" width="11.54296875" bestFit="1" customWidth="1"/>
    <col min="4" max="4" width="10.36328125" bestFit="1" customWidth="1"/>
    <col min="5" max="5" width="7.1796875" bestFit="1" customWidth="1"/>
    <col min="6" max="6" width="7.453125" bestFit="1" customWidth="1"/>
    <col min="7" max="8" width="6.36328125" bestFit="1" customWidth="1"/>
    <col min="9" max="9" width="9.1796875" customWidth="1"/>
    <col min="10" max="10" width="34.7265625" bestFit="1" customWidth="1"/>
    <col min="11" max="11" width="7.7265625" bestFit="1" customWidth="1"/>
  </cols>
  <sheetData>
    <row r="1" spans="1:11" ht="22" x14ac:dyDescent="0.35">
      <c r="A1" s="619" t="s">
        <v>0</v>
      </c>
      <c r="B1" s="619"/>
      <c r="C1" s="620"/>
      <c r="D1" s="620"/>
      <c r="E1" s="620"/>
      <c r="F1" s="620"/>
      <c r="G1" s="620"/>
      <c r="H1" s="620"/>
      <c r="I1" s="620"/>
      <c r="J1" s="621"/>
      <c r="K1" s="184" t="s">
        <v>1</v>
      </c>
    </row>
    <row r="2" spans="1:11" ht="19" x14ac:dyDescent="0.35">
      <c r="A2" s="136"/>
      <c r="B2" s="124" t="s">
        <v>2</v>
      </c>
      <c r="C2" s="126" t="s">
        <v>3</v>
      </c>
      <c r="D2" s="126" t="s">
        <v>4</v>
      </c>
      <c r="E2" s="125" t="s">
        <v>5</v>
      </c>
      <c r="F2" s="125" t="s">
        <v>6</v>
      </c>
      <c r="G2" s="125">
        <v>2023</v>
      </c>
      <c r="H2" s="125">
        <v>2024</v>
      </c>
      <c r="I2" s="124">
        <v>2025</v>
      </c>
      <c r="J2" s="125" t="s">
        <v>7</v>
      </c>
      <c r="K2" s="176"/>
    </row>
    <row r="3" spans="1:11" ht="16" x14ac:dyDescent="0.35">
      <c r="A3" s="127"/>
      <c r="B3" s="127" t="s">
        <v>8</v>
      </c>
      <c r="C3" s="133"/>
      <c r="D3" s="133"/>
      <c r="E3" s="133"/>
      <c r="F3" s="133"/>
      <c r="G3" s="130"/>
      <c r="H3" s="133"/>
      <c r="I3" s="130"/>
      <c r="J3" s="133"/>
      <c r="K3" s="133"/>
    </row>
    <row r="4" spans="1:11" x14ac:dyDescent="0.35">
      <c r="A4" s="185"/>
      <c r="B4" s="186" t="s">
        <v>9</v>
      </c>
      <c r="C4" s="187"/>
      <c r="D4" s="187"/>
      <c r="E4" s="187"/>
      <c r="F4" s="187"/>
      <c r="G4" s="187"/>
      <c r="H4" s="188"/>
      <c r="I4" s="187"/>
      <c r="J4" s="187"/>
      <c r="K4" s="189"/>
    </row>
    <row r="5" spans="1:11" ht="42" x14ac:dyDescent="0.35">
      <c r="A5" s="190" t="s">
        <v>10</v>
      </c>
      <c r="B5" s="13" t="s">
        <v>11</v>
      </c>
      <c r="C5" s="45" t="s">
        <v>12</v>
      </c>
      <c r="D5" s="45" t="s">
        <v>13</v>
      </c>
      <c r="E5" s="42" t="s">
        <v>14</v>
      </c>
      <c r="F5" s="45" t="s">
        <v>15</v>
      </c>
      <c r="G5" s="191">
        <v>18.248607</v>
      </c>
      <c r="H5" s="160">
        <v>16.093471448794148</v>
      </c>
      <c r="I5" s="161">
        <v>14.228064249561971</v>
      </c>
      <c r="J5" s="16" t="s">
        <v>16</v>
      </c>
      <c r="K5" s="180" t="s">
        <v>17</v>
      </c>
    </row>
    <row r="6" spans="1:11" ht="16" x14ac:dyDescent="0.35">
      <c r="A6" s="190" t="s">
        <v>10</v>
      </c>
      <c r="B6" s="13" t="s">
        <v>18</v>
      </c>
      <c r="C6" s="45" t="s">
        <v>12</v>
      </c>
      <c r="D6" s="45" t="s">
        <v>13</v>
      </c>
      <c r="E6" s="42" t="s">
        <v>14</v>
      </c>
      <c r="F6" s="45" t="s">
        <v>19</v>
      </c>
      <c r="G6" s="192">
        <v>18.912362999999999</v>
      </c>
      <c r="H6" s="193">
        <v>16.78345705596087</v>
      </c>
      <c r="I6" s="194">
        <v>14.968861336799153</v>
      </c>
      <c r="J6" s="16"/>
      <c r="K6" s="180" t="s">
        <v>17</v>
      </c>
    </row>
    <row r="7" spans="1:11" ht="16" x14ac:dyDescent="0.35">
      <c r="A7" s="190" t="s">
        <v>10</v>
      </c>
      <c r="B7" s="13" t="s">
        <v>20</v>
      </c>
      <c r="C7" s="45" t="s">
        <v>12</v>
      </c>
      <c r="D7" s="45"/>
      <c r="E7" s="42" t="s">
        <v>14</v>
      </c>
      <c r="F7" s="16" t="s">
        <v>21</v>
      </c>
      <c r="G7" s="195">
        <v>27226</v>
      </c>
      <c r="H7" s="196">
        <v>23754.162787624933</v>
      </c>
      <c r="I7" s="197">
        <v>20175.640736539059</v>
      </c>
      <c r="J7" s="181"/>
      <c r="K7" s="180"/>
    </row>
    <row r="8" spans="1:11" ht="16" x14ac:dyDescent="0.35">
      <c r="A8" s="190" t="s">
        <v>10</v>
      </c>
      <c r="B8" s="13" t="s">
        <v>22</v>
      </c>
      <c r="C8" s="45" t="s">
        <v>12</v>
      </c>
      <c r="D8" s="45"/>
      <c r="E8" s="42" t="s">
        <v>14</v>
      </c>
      <c r="F8" s="16" t="s">
        <v>21</v>
      </c>
      <c r="G8" s="195">
        <v>104855</v>
      </c>
      <c r="H8" s="196">
        <v>101095.76896121795</v>
      </c>
      <c r="I8" s="197">
        <v>95015.613870745365</v>
      </c>
      <c r="J8" s="18"/>
      <c r="K8" s="180"/>
    </row>
    <row r="9" spans="1:11" ht="16" x14ac:dyDescent="0.35">
      <c r="A9" s="190" t="s">
        <v>10</v>
      </c>
      <c r="B9" s="13" t="s">
        <v>23</v>
      </c>
      <c r="C9" s="45" t="s">
        <v>12</v>
      </c>
      <c r="D9" s="45"/>
      <c r="E9" s="42" t="s">
        <v>14</v>
      </c>
      <c r="F9" s="16" t="s">
        <v>21</v>
      </c>
      <c r="G9" s="195">
        <v>87735</v>
      </c>
      <c r="H9" s="196">
        <v>94007.317702920001</v>
      </c>
      <c r="I9" s="197">
        <v>105401.2974561</v>
      </c>
      <c r="J9" s="19"/>
      <c r="K9" s="180"/>
    </row>
    <row r="10" spans="1:11" ht="16" x14ac:dyDescent="0.35">
      <c r="A10" s="190" t="s">
        <v>10</v>
      </c>
      <c r="B10" s="13" t="s">
        <v>24</v>
      </c>
      <c r="C10" s="45" t="s">
        <v>12</v>
      </c>
      <c r="D10" s="45"/>
      <c r="E10" s="42" t="s">
        <v>14</v>
      </c>
      <c r="F10" s="16" t="s">
        <v>21</v>
      </c>
      <c r="G10" s="195">
        <v>45082</v>
      </c>
      <c r="H10" s="198">
        <v>49243.345199999989</v>
      </c>
      <c r="I10" s="197">
        <v>49613.810400000002</v>
      </c>
      <c r="J10" s="45"/>
      <c r="K10" s="180"/>
    </row>
    <row r="11" spans="1:11" x14ac:dyDescent="0.35">
      <c r="A11" s="185"/>
      <c r="B11" s="186" t="s">
        <v>25</v>
      </c>
      <c r="C11" s="187"/>
      <c r="D11" s="187"/>
      <c r="E11" s="187"/>
      <c r="F11" s="187"/>
      <c r="G11" s="199"/>
      <c r="H11" s="200"/>
      <c r="I11" s="199"/>
      <c r="J11" s="187"/>
      <c r="K11" s="180"/>
    </row>
    <row r="12" spans="1:11" ht="16" x14ac:dyDescent="0.35">
      <c r="A12" s="190" t="s">
        <v>10</v>
      </c>
      <c r="B12" s="13" t="s">
        <v>26</v>
      </c>
      <c r="C12" s="45" t="s">
        <v>27</v>
      </c>
      <c r="D12" s="45" t="s">
        <v>13</v>
      </c>
      <c r="E12" s="42" t="s">
        <v>14</v>
      </c>
      <c r="F12" s="45" t="s">
        <v>19</v>
      </c>
      <c r="G12" s="191">
        <v>0.27845999999999999</v>
      </c>
      <c r="H12" s="160">
        <v>0.65697272503263315</v>
      </c>
      <c r="I12" s="161">
        <v>0.35185769500359565</v>
      </c>
      <c r="J12" s="16" t="s">
        <v>28</v>
      </c>
      <c r="K12" s="180"/>
    </row>
    <row r="13" spans="1:11" x14ac:dyDescent="0.35">
      <c r="A13" s="185"/>
      <c r="B13" s="186" t="s">
        <v>29</v>
      </c>
      <c r="C13" s="187"/>
      <c r="D13" s="187"/>
      <c r="E13" s="187"/>
      <c r="F13" s="187"/>
      <c r="G13" s="199"/>
      <c r="H13" s="200"/>
      <c r="I13" s="199"/>
      <c r="J13" s="187"/>
      <c r="K13" s="180"/>
    </row>
    <row r="14" spans="1:11" ht="16" x14ac:dyDescent="0.35">
      <c r="A14" s="190" t="s">
        <v>10</v>
      </c>
      <c r="B14" s="13" t="s">
        <v>30</v>
      </c>
      <c r="C14" s="45" t="s">
        <v>31</v>
      </c>
      <c r="D14" s="45" t="s">
        <v>13</v>
      </c>
      <c r="E14" s="42" t="s">
        <v>14</v>
      </c>
      <c r="F14" s="45" t="s">
        <v>19</v>
      </c>
      <c r="G14" s="201">
        <v>72.454012000000006</v>
      </c>
      <c r="H14" s="202">
        <v>73.295747740167286</v>
      </c>
      <c r="I14" s="203">
        <v>68.047096559404693</v>
      </c>
      <c r="J14" s="16" t="s">
        <v>32</v>
      </c>
      <c r="K14" s="180"/>
    </row>
    <row r="15" spans="1:11" ht="16" x14ac:dyDescent="0.35">
      <c r="A15" s="190" t="s">
        <v>10</v>
      </c>
      <c r="B15" s="13" t="s">
        <v>33</v>
      </c>
      <c r="C15" s="45" t="s">
        <v>31</v>
      </c>
      <c r="D15" s="45" t="s">
        <v>13</v>
      </c>
      <c r="E15" s="42" t="s">
        <v>14</v>
      </c>
      <c r="F15" s="16" t="s">
        <v>34</v>
      </c>
      <c r="G15" s="201">
        <v>42.178113000000003</v>
      </c>
      <c r="H15" s="202">
        <v>45.264700223083999</v>
      </c>
      <c r="I15" s="203">
        <v>45.285727465425452</v>
      </c>
      <c r="J15" s="182"/>
      <c r="K15" s="180"/>
    </row>
    <row r="16" spans="1:11" ht="16" x14ac:dyDescent="0.35">
      <c r="A16" s="190" t="s">
        <v>10</v>
      </c>
      <c r="B16" s="13" t="s">
        <v>35</v>
      </c>
      <c r="C16" s="45" t="s">
        <v>31</v>
      </c>
      <c r="D16" s="45"/>
      <c r="E16" s="42" t="s">
        <v>14</v>
      </c>
      <c r="F16" s="16" t="s">
        <v>35</v>
      </c>
      <c r="G16" s="204">
        <f>(G15/G14)</f>
        <v>0.58213633497617767</v>
      </c>
      <c r="H16" s="205">
        <v>0.51893833116188115</v>
      </c>
      <c r="I16" s="206">
        <v>0.66550565351295032</v>
      </c>
      <c r="J16" s="181"/>
      <c r="K16" s="180"/>
    </row>
    <row r="17" spans="1:11" ht="16" x14ac:dyDescent="0.35">
      <c r="A17" s="190" t="s">
        <v>10</v>
      </c>
      <c r="B17" s="13" t="s">
        <v>36</v>
      </c>
      <c r="C17" s="45" t="s">
        <v>31</v>
      </c>
      <c r="D17" s="45" t="s">
        <v>13</v>
      </c>
      <c r="E17" s="42" t="s">
        <v>14</v>
      </c>
      <c r="F17" s="16" t="s">
        <v>34</v>
      </c>
      <c r="G17" s="201">
        <v>9.2914919999999999</v>
      </c>
      <c r="H17" s="202">
        <v>6.3653411709468903</v>
      </c>
      <c r="I17" s="203">
        <v>6.8683870087556995</v>
      </c>
      <c r="J17" s="182"/>
      <c r="K17" s="180"/>
    </row>
    <row r="18" spans="1:11" ht="16" x14ac:dyDescent="0.35">
      <c r="A18" s="190" t="s">
        <v>10</v>
      </c>
      <c r="B18" s="13" t="s">
        <v>35</v>
      </c>
      <c r="C18" s="45" t="s">
        <v>31</v>
      </c>
      <c r="D18" s="45"/>
      <c r="E18" s="42" t="s">
        <v>14</v>
      </c>
      <c r="F18" s="16" t="s">
        <v>35</v>
      </c>
      <c r="G18" s="204">
        <f>(G17/G14)</f>
        <v>0.12823985509594693</v>
      </c>
      <c r="H18" s="205">
        <v>8.6844617419170933E-2</v>
      </c>
      <c r="I18" s="206">
        <v>0.10093578353867957</v>
      </c>
      <c r="J18" s="182"/>
      <c r="K18" s="180"/>
    </row>
    <row r="19" spans="1:11" ht="16" x14ac:dyDescent="0.35">
      <c r="A19" s="190" t="s">
        <v>10</v>
      </c>
      <c r="B19" s="13" t="s">
        <v>37</v>
      </c>
      <c r="C19" s="45" t="s">
        <v>31</v>
      </c>
      <c r="D19" s="45" t="s">
        <v>13</v>
      </c>
      <c r="E19" s="42" t="s">
        <v>14</v>
      </c>
      <c r="F19" s="16" t="s">
        <v>34</v>
      </c>
      <c r="G19" s="201">
        <v>7.0036319999999996</v>
      </c>
      <c r="H19" s="202">
        <v>6.6764338186454184</v>
      </c>
      <c r="I19" s="203">
        <v>5.0974107547448941</v>
      </c>
      <c r="J19" s="182"/>
      <c r="K19" s="180"/>
    </row>
    <row r="20" spans="1:11" ht="16" x14ac:dyDescent="0.35">
      <c r="A20" s="190" t="s">
        <v>10</v>
      </c>
      <c r="B20" s="13" t="s">
        <v>35</v>
      </c>
      <c r="C20" s="45" t="s">
        <v>31</v>
      </c>
      <c r="D20" s="45"/>
      <c r="E20" s="45" t="s">
        <v>38</v>
      </c>
      <c r="F20" s="16" t="s">
        <v>35</v>
      </c>
      <c r="G20" s="204">
        <f>(G19/G14)</f>
        <v>9.6663135783288293E-2</v>
      </c>
      <c r="H20" s="205">
        <v>9.1088965246842304E-2</v>
      </c>
      <c r="I20" s="206">
        <v>7.4910040434934447E-2</v>
      </c>
      <c r="J20" s="181"/>
      <c r="K20" s="180"/>
    </row>
    <row r="21" spans="1:11" x14ac:dyDescent="0.35">
      <c r="A21" s="185"/>
      <c r="B21" s="186" t="s">
        <v>39</v>
      </c>
      <c r="C21" s="187"/>
      <c r="D21" s="187"/>
      <c r="E21" s="187"/>
      <c r="F21" s="187"/>
      <c r="G21" s="199"/>
      <c r="H21" s="200"/>
      <c r="I21" s="199"/>
      <c r="J21" s="207" t="s">
        <v>40</v>
      </c>
      <c r="K21" s="180"/>
    </row>
    <row r="22" spans="1:11" ht="16" x14ac:dyDescent="0.35">
      <c r="A22" s="190" t="s">
        <v>10</v>
      </c>
      <c r="B22" s="13" t="s">
        <v>41</v>
      </c>
      <c r="C22" s="208" t="s">
        <v>42</v>
      </c>
      <c r="D22" s="208" t="s">
        <v>13</v>
      </c>
      <c r="E22" s="42" t="s">
        <v>14</v>
      </c>
      <c r="F22" s="16" t="s">
        <v>34</v>
      </c>
      <c r="G22" s="191">
        <f>G6+G12</f>
        <v>19.190822999999998</v>
      </c>
      <c r="H22" s="160">
        <v>17.440429780993504</v>
      </c>
      <c r="I22" s="161">
        <v>15.320719031802748</v>
      </c>
      <c r="J22" s="183"/>
      <c r="K22" s="180"/>
    </row>
    <row r="23" spans="1:11" ht="16" x14ac:dyDescent="0.35">
      <c r="A23" s="190" t="s">
        <v>10</v>
      </c>
      <c r="B23" s="13" t="s">
        <v>43</v>
      </c>
      <c r="C23" s="208" t="s">
        <v>42</v>
      </c>
      <c r="D23" s="208" t="s">
        <v>13</v>
      </c>
      <c r="E23" s="42" t="s">
        <v>14</v>
      </c>
      <c r="F23" s="16" t="s">
        <v>34</v>
      </c>
      <c r="G23" s="191">
        <f>G22+G14</f>
        <v>91.644835</v>
      </c>
      <c r="H23" s="160">
        <v>90.736177521160783</v>
      </c>
      <c r="I23" s="161">
        <v>83.367815591207446</v>
      </c>
      <c r="J23" s="181"/>
      <c r="K23" s="180"/>
    </row>
    <row r="24" spans="1:11" ht="16" x14ac:dyDescent="0.35">
      <c r="A24" s="127"/>
      <c r="B24" s="127" t="s">
        <v>44</v>
      </c>
      <c r="C24" s="133"/>
      <c r="D24" s="133"/>
      <c r="E24" s="133"/>
      <c r="F24" s="133"/>
      <c r="G24" s="130"/>
      <c r="H24" s="133"/>
      <c r="I24" s="130"/>
      <c r="J24" s="209" t="s">
        <v>40</v>
      </c>
      <c r="K24" s="180"/>
    </row>
    <row r="25" spans="1:11" ht="26" x14ac:dyDescent="0.35">
      <c r="A25" s="190" t="s">
        <v>10</v>
      </c>
      <c r="B25" s="13" t="s">
        <v>45</v>
      </c>
      <c r="C25" s="45" t="s">
        <v>46</v>
      </c>
      <c r="D25" s="45" t="s">
        <v>13</v>
      </c>
      <c r="E25" s="45" t="s">
        <v>14</v>
      </c>
      <c r="F25" s="210" t="s">
        <v>47</v>
      </c>
      <c r="G25" s="195">
        <v>37.1</v>
      </c>
      <c r="H25" s="196">
        <v>29.582959772536505</v>
      </c>
      <c r="I25" s="197">
        <v>26.467944765687072</v>
      </c>
      <c r="J25" s="210" t="s">
        <v>48</v>
      </c>
      <c r="K25" s="180"/>
    </row>
    <row r="26" spans="1:11" ht="16" x14ac:dyDescent="0.35">
      <c r="A26" s="190" t="s">
        <v>10</v>
      </c>
      <c r="B26" s="13" t="s">
        <v>49</v>
      </c>
      <c r="C26" s="45" t="s">
        <v>46</v>
      </c>
      <c r="D26" s="45" t="s">
        <v>13</v>
      </c>
      <c r="E26" s="42" t="s">
        <v>14</v>
      </c>
      <c r="F26" s="210" t="s">
        <v>50</v>
      </c>
      <c r="G26" s="195">
        <v>655.97709399999997</v>
      </c>
      <c r="H26" s="196">
        <v>777</v>
      </c>
      <c r="I26" s="197">
        <v>713.87555951437241</v>
      </c>
      <c r="J26" s="210"/>
      <c r="K26" s="180"/>
    </row>
    <row r="27" spans="1:11" ht="16" x14ac:dyDescent="0.35">
      <c r="A27" s="127"/>
      <c r="B27" s="127" t="s">
        <v>51</v>
      </c>
      <c r="C27" s="133"/>
      <c r="D27" s="133"/>
      <c r="E27" s="133"/>
      <c r="F27" s="133"/>
      <c r="G27" s="130"/>
      <c r="H27" s="133"/>
      <c r="I27" s="130"/>
      <c r="J27" s="133"/>
      <c r="K27" s="180"/>
    </row>
    <row r="28" spans="1:11" x14ac:dyDescent="0.35">
      <c r="A28" s="190" t="s">
        <v>10</v>
      </c>
      <c r="B28" s="13" t="s">
        <v>52</v>
      </c>
      <c r="C28" s="622" t="s">
        <v>945</v>
      </c>
      <c r="D28" s="622"/>
      <c r="E28" s="622"/>
      <c r="F28" s="622"/>
      <c r="G28" s="622"/>
      <c r="H28" s="622"/>
      <c r="I28" s="622"/>
      <c r="J28" s="623"/>
      <c r="K28" s="180"/>
    </row>
  </sheetData>
  <mergeCells count="3">
    <mergeCell ref="A1:B1"/>
    <mergeCell ref="C1:J1"/>
    <mergeCell ref="C28:J28"/>
  </mergeCells>
  <hyperlinks>
    <hyperlink ref="K1" location="'Table of contents'!A1" display="'Table of contents'!A1" xr:uid="{57141E22-230D-4836-BD39-8E222641B7A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A15C-EA29-48AF-9A2C-2E1E2F1C0394}">
  <sheetPr>
    <tabColor rgb="FF92D050"/>
  </sheetPr>
  <dimension ref="A1:K24"/>
  <sheetViews>
    <sheetView topLeftCell="B1" workbookViewId="0">
      <selection activeCell="F19" sqref="F19"/>
    </sheetView>
  </sheetViews>
  <sheetFormatPr baseColWidth="10" defaultRowHeight="14.5" x14ac:dyDescent="0.35"/>
  <cols>
    <col min="1" max="1" width="3" bestFit="1" customWidth="1"/>
    <col min="2" max="2" width="41.6328125" customWidth="1"/>
    <col min="3" max="3" width="4.6328125" bestFit="1" customWidth="1"/>
    <col min="4" max="4" width="10.36328125" bestFit="1" customWidth="1"/>
    <col min="5" max="5" width="7.1796875" bestFit="1" customWidth="1"/>
    <col min="6" max="6" width="7.6328125" bestFit="1" customWidth="1"/>
    <col min="7" max="8" width="4.90625" bestFit="1" customWidth="1"/>
    <col min="9" max="9" width="6.6328125" bestFit="1" customWidth="1"/>
    <col min="10" max="10" width="26.36328125" customWidth="1"/>
    <col min="11" max="11" width="7.7265625" bestFit="1" customWidth="1"/>
  </cols>
  <sheetData>
    <row r="1" spans="1:11" ht="21" x14ac:dyDescent="0.35">
      <c r="A1" s="624" t="s">
        <v>53</v>
      </c>
      <c r="B1" s="624"/>
      <c r="C1" s="620"/>
      <c r="D1" s="620"/>
      <c r="E1" s="620"/>
      <c r="F1" s="620"/>
      <c r="G1" s="620"/>
      <c r="H1" s="620"/>
      <c r="I1" s="620"/>
      <c r="J1" s="621"/>
      <c r="K1" s="22" t="s">
        <v>1</v>
      </c>
    </row>
    <row r="2" spans="1:11" ht="19" x14ac:dyDescent="0.35">
      <c r="A2" s="103"/>
      <c r="B2" s="3" t="s">
        <v>2</v>
      </c>
      <c r="C2" s="5" t="s">
        <v>3</v>
      </c>
      <c r="D2" s="5" t="s">
        <v>4</v>
      </c>
      <c r="E2" s="4" t="s">
        <v>5</v>
      </c>
      <c r="F2" s="4" t="s">
        <v>6</v>
      </c>
      <c r="G2" s="4">
        <v>2023</v>
      </c>
      <c r="H2" s="4">
        <v>2024</v>
      </c>
      <c r="I2" s="3">
        <v>2025</v>
      </c>
      <c r="J2" s="4" t="s">
        <v>7</v>
      </c>
      <c r="K2" s="104"/>
    </row>
    <row r="3" spans="1:11" x14ac:dyDescent="0.35">
      <c r="A3" s="105"/>
      <c r="B3" s="6" t="s">
        <v>54</v>
      </c>
      <c r="C3" s="50"/>
      <c r="D3" s="50"/>
      <c r="E3" s="50"/>
      <c r="F3" s="50"/>
      <c r="G3" s="39"/>
      <c r="H3" s="39"/>
      <c r="I3" s="39"/>
      <c r="J3" s="39"/>
      <c r="K3" s="211"/>
    </row>
    <row r="4" spans="1:11" ht="26" x14ac:dyDescent="0.35">
      <c r="A4" s="178" t="s">
        <v>53</v>
      </c>
      <c r="B4" s="25" t="s">
        <v>55</v>
      </c>
      <c r="C4" s="83" t="s">
        <v>56</v>
      </c>
      <c r="D4" s="83" t="s">
        <v>13</v>
      </c>
      <c r="E4" s="83" t="s">
        <v>14</v>
      </c>
      <c r="F4" s="83" t="s">
        <v>57</v>
      </c>
      <c r="G4" s="113">
        <v>11.2058421552398</v>
      </c>
      <c r="H4" s="114">
        <v>9.8471109127426093</v>
      </c>
      <c r="I4" s="32">
        <v>9.9046513517673791</v>
      </c>
      <c r="J4" s="45"/>
      <c r="K4" s="112"/>
    </row>
    <row r="5" spans="1:11" ht="26" x14ac:dyDescent="0.35">
      <c r="A5" s="178" t="s">
        <v>53</v>
      </c>
      <c r="B5" s="25" t="s">
        <v>59</v>
      </c>
      <c r="C5" s="83" t="s">
        <v>56</v>
      </c>
      <c r="D5" s="83" t="s">
        <v>13</v>
      </c>
      <c r="E5" s="83" t="s">
        <v>14</v>
      </c>
      <c r="F5" s="83" t="s">
        <v>57</v>
      </c>
      <c r="G5" s="113">
        <v>26.197642671405799</v>
      </c>
      <c r="H5" s="114">
        <v>27.721285509270899</v>
      </c>
      <c r="I5" s="32">
        <v>27.959810632678302</v>
      </c>
      <c r="J5" s="45"/>
      <c r="K5" s="112"/>
    </row>
    <row r="6" spans="1:11" ht="26" x14ac:dyDescent="0.35">
      <c r="A6" s="178" t="s">
        <v>53</v>
      </c>
      <c r="B6" s="25" t="s">
        <v>60</v>
      </c>
      <c r="C6" s="83" t="s">
        <v>56</v>
      </c>
      <c r="D6" s="83" t="s">
        <v>13</v>
      </c>
      <c r="E6" s="83" t="s">
        <v>14</v>
      </c>
      <c r="F6" s="83" t="s">
        <v>57</v>
      </c>
      <c r="G6" s="113">
        <v>2.91029182055961</v>
      </c>
      <c r="H6" s="114">
        <v>3.0905515818160603</v>
      </c>
      <c r="I6" s="32">
        <v>3.2390528022309302</v>
      </c>
      <c r="J6" s="45"/>
      <c r="K6" s="112"/>
    </row>
    <row r="7" spans="1:11" ht="16" x14ac:dyDescent="0.35">
      <c r="A7" s="105"/>
      <c r="B7" s="6" t="s">
        <v>61</v>
      </c>
      <c r="C7" s="50"/>
      <c r="D7" s="50"/>
      <c r="E7" s="50"/>
      <c r="F7" s="50"/>
      <c r="G7" s="107"/>
      <c r="H7" s="106"/>
      <c r="I7" s="107"/>
      <c r="J7" s="50"/>
      <c r="K7" s="212"/>
    </row>
    <row r="8" spans="1:11" x14ac:dyDescent="0.35">
      <c r="A8" s="177"/>
      <c r="B8" s="10" t="s">
        <v>62</v>
      </c>
      <c r="C8" s="11"/>
      <c r="D8" s="11"/>
      <c r="E8" s="11"/>
      <c r="F8" s="11"/>
      <c r="G8" s="27"/>
      <c r="H8" s="28"/>
      <c r="I8" s="29"/>
      <c r="J8" s="11"/>
      <c r="K8" s="30"/>
    </row>
    <row r="9" spans="1:11" ht="16" x14ac:dyDescent="0.35">
      <c r="A9" s="213" t="s">
        <v>53</v>
      </c>
      <c r="B9" s="31" t="s">
        <v>63</v>
      </c>
      <c r="C9" s="214" t="s">
        <v>56</v>
      </c>
      <c r="D9" s="214"/>
      <c r="E9" s="214" t="s">
        <v>14</v>
      </c>
      <c r="F9" s="214" t="s">
        <v>64</v>
      </c>
      <c r="G9" s="113">
        <v>6.1878873999999997E-3</v>
      </c>
      <c r="H9" s="114">
        <v>2.4445954399999999E-3</v>
      </c>
      <c r="I9" s="32">
        <v>9.6400000000000001E-4</v>
      </c>
      <c r="J9" s="33"/>
      <c r="K9" s="215"/>
    </row>
    <row r="10" spans="1:11" x14ac:dyDescent="0.35">
      <c r="A10" s="177"/>
      <c r="B10" s="10" t="s">
        <v>65</v>
      </c>
      <c r="C10" s="11"/>
      <c r="D10" s="11"/>
      <c r="E10" s="11"/>
      <c r="F10" s="11"/>
      <c r="G10" s="27"/>
      <c r="H10" s="27"/>
      <c r="I10" s="11"/>
      <c r="J10" s="11"/>
      <c r="K10" s="30"/>
    </row>
    <row r="11" spans="1:11" ht="16" x14ac:dyDescent="0.35">
      <c r="A11" s="178" t="s">
        <v>53</v>
      </c>
      <c r="B11" s="35" t="s">
        <v>66</v>
      </c>
      <c r="C11" s="83" t="s">
        <v>56</v>
      </c>
      <c r="D11" s="83"/>
      <c r="E11" s="83" t="s">
        <v>14</v>
      </c>
      <c r="F11" s="83" t="s">
        <v>67</v>
      </c>
      <c r="G11" s="113">
        <v>5.3313650718129893E-2</v>
      </c>
      <c r="H11" s="114">
        <v>5.0950304447515145E-2</v>
      </c>
      <c r="I11" s="32">
        <v>5.1866319825715004E-2</v>
      </c>
      <c r="J11" s="219"/>
      <c r="K11" s="112"/>
    </row>
    <row r="12" spans="1:11" ht="16" x14ac:dyDescent="0.35">
      <c r="A12" s="178" t="s">
        <v>53</v>
      </c>
      <c r="B12" s="35" t="s">
        <v>68</v>
      </c>
      <c r="C12" s="83" t="s">
        <v>56</v>
      </c>
      <c r="D12" s="83"/>
      <c r="E12" s="83" t="s">
        <v>14</v>
      </c>
      <c r="F12" s="83" t="s">
        <v>69</v>
      </c>
      <c r="G12" s="113">
        <v>0.54056176528057731</v>
      </c>
      <c r="H12" s="114">
        <v>0.62790456166127451</v>
      </c>
      <c r="I12" s="32">
        <v>0.69364342655141165</v>
      </c>
      <c r="J12" s="79"/>
      <c r="K12" s="112"/>
    </row>
    <row r="13" spans="1:11" x14ac:dyDescent="0.35">
      <c r="A13" s="177"/>
      <c r="B13" s="10" t="s">
        <v>70</v>
      </c>
      <c r="C13" s="11"/>
      <c r="D13" s="11"/>
      <c r="E13" s="11"/>
      <c r="F13" s="11"/>
      <c r="G13" s="36"/>
      <c r="H13" s="27"/>
      <c r="I13" s="11"/>
      <c r="J13" s="11"/>
      <c r="K13" s="30"/>
    </row>
    <row r="14" spans="1:11" ht="16" x14ac:dyDescent="0.35">
      <c r="A14" s="178" t="s">
        <v>53</v>
      </c>
      <c r="B14" s="35" t="s">
        <v>71</v>
      </c>
      <c r="C14" s="41" t="s">
        <v>56</v>
      </c>
      <c r="D14" s="41"/>
      <c r="E14" s="83" t="s">
        <v>14</v>
      </c>
      <c r="F14" s="41" t="s">
        <v>72</v>
      </c>
      <c r="G14" s="113">
        <v>2.2804508106335355E-2</v>
      </c>
      <c r="H14" s="114">
        <v>1.8098486044772183E-2</v>
      </c>
      <c r="I14" s="32">
        <v>1.8373436841970403E-2</v>
      </c>
      <c r="J14" s="79"/>
      <c r="K14" s="112"/>
    </row>
    <row r="15" spans="1:11" ht="16" x14ac:dyDescent="0.35">
      <c r="A15" s="178" t="s">
        <v>53</v>
      </c>
      <c r="B15" s="35" t="s">
        <v>73</v>
      </c>
      <c r="C15" s="83" t="s">
        <v>56</v>
      </c>
      <c r="D15" s="83"/>
      <c r="E15" s="83" t="s">
        <v>14</v>
      </c>
      <c r="F15" s="83" t="s">
        <v>69</v>
      </c>
      <c r="G15" s="113">
        <v>0.23122117867129777</v>
      </c>
      <c r="H15" s="114">
        <v>0.22304325891480714</v>
      </c>
      <c r="I15" s="32">
        <v>0.24572041608920164</v>
      </c>
      <c r="J15" s="45"/>
      <c r="K15" s="112"/>
    </row>
    <row r="16" spans="1:11" x14ac:dyDescent="0.35">
      <c r="A16" s="177"/>
      <c r="B16" s="10" t="s">
        <v>74</v>
      </c>
      <c r="C16" s="11"/>
      <c r="D16" s="11"/>
      <c r="E16" s="11"/>
      <c r="F16" s="11"/>
      <c r="G16" s="27"/>
      <c r="H16" s="27"/>
      <c r="I16" s="11"/>
      <c r="J16" s="11"/>
      <c r="K16" s="30"/>
    </row>
    <row r="17" spans="1:11" ht="16" x14ac:dyDescent="0.35">
      <c r="A17" s="178" t="s">
        <v>53</v>
      </c>
      <c r="B17" s="35" t="s">
        <v>75</v>
      </c>
      <c r="C17" s="83" t="s">
        <v>56</v>
      </c>
      <c r="D17" s="83"/>
      <c r="E17" s="83" t="s">
        <v>14</v>
      </c>
      <c r="F17" s="83" t="s">
        <v>76</v>
      </c>
      <c r="G17" s="113">
        <v>5.9226046997922293</v>
      </c>
      <c r="H17" s="114">
        <v>5.680275683882571</v>
      </c>
      <c r="I17" s="32">
        <v>6.0085438624730454</v>
      </c>
      <c r="J17" s="115"/>
      <c r="K17" s="112"/>
    </row>
    <row r="18" spans="1:11" ht="16" x14ac:dyDescent="0.35">
      <c r="A18" s="178" t="s">
        <v>53</v>
      </c>
      <c r="B18" s="35" t="s">
        <v>77</v>
      </c>
      <c r="C18" s="83" t="s">
        <v>56</v>
      </c>
      <c r="D18" s="83"/>
      <c r="E18" s="83" t="s">
        <v>14</v>
      </c>
      <c r="F18" s="83" t="s">
        <v>69</v>
      </c>
      <c r="G18" s="113">
        <v>6.0050917700333238E-2</v>
      </c>
      <c r="H18" s="114">
        <v>7.0002938197897838E-2</v>
      </c>
      <c r="I18" s="32">
        <v>8.035632694502251E-2</v>
      </c>
      <c r="J18" s="115"/>
      <c r="K18" s="112"/>
    </row>
    <row r="19" spans="1:11" x14ac:dyDescent="0.35">
      <c r="A19" s="177"/>
      <c r="B19" s="10" t="s">
        <v>78</v>
      </c>
      <c r="C19" s="11"/>
      <c r="D19" s="11"/>
      <c r="E19" s="11"/>
      <c r="F19" s="11"/>
      <c r="G19" s="27"/>
      <c r="H19" s="27"/>
      <c r="I19" s="11"/>
      <c r="J19" s="11"/>
      <c r="K19" s="30"/>
    </row>
    <row r="20" spans="1:11" ht="16" x14ac:dyDescent="0.35">
      <c r="A20" s="178" t="s">
        <v>53</v>
      </c>
      <c r="B20" s="35" t="s">
        <v>79</v>
      </c>
      <c r="C20" s="83" t="s">
        <v>31</v>
      </c>
      <c r="D20" s="83"/>
      <c r="E20" s="83" t="s">
        <v>14</v>
      </c>
      <c r="F20" s="83" t="s">
        <v>80</v>
      </c>
      <c r="G20" s="216">
        <v>2.7226E-2</v>
      </c>
      <c r="H20" s="217">
        <v>2.3754162787624933E-2</v>
      </c>
      <c r="I20" s="218">
        <v>2.0175640736539057E-2</v>
      </c>
      <c r="J20" s="115"/>
      <c r="K20" s="112"/>
    </row>
    <row r="21" spans="1:11" x14ac:dyDescent="0.35">
      <c r="A21" s="177"/>
      <c r="B21" s="10" t="s">
        <v>81</v>
      </c>
      <c r="C21" s="11"/>
      <c r="D21" s="11"/>
      <c r="E21" s="11"/>
      <c r="F21" s="11"/>
      <c r="G21" s="27"/>
      <c r="H21" s="27"/>
      <c r="I21" s="11"/>
      <c r="J21" s="11"/>
      <c r="K21" s="30"/>
    </row>
    <row r="22" spans="1:11" ht="16" x14ac:dyDescent="0.35">
      <c r="A22" s="178" t="s">
        <v>53</v>
      </c>
      <c r="B22" s="35" t="s">
        <v>82</v>
      </c>
      <c r="C22" s="83" t="s">
        <v>31</v>
      </c>
      <c r="D22" s="83"/>
      <c r="E22" s="83" t="s">
        <v>14</v>
      </c>
      <c r="F22" s="83" t="s">
        <v>80</v>
      </c>
      <c r="G22" s="216">
        <v>4.5081999999999997E-2</v>
      </c>
      <c r="H22" s="217">
        <v>4.924334519999999E-2</v>
      </c>
      <c r="I22" s="218">
        <v>4.96138104E-2</v>
      </c>
      <c r="J22" s="115"/>
      <c r="K22" s="112"/>
    </row>
    <row r="23" spans="1:11" x14ac:dyDescent="0.35">
      <c r="A23" s="177"/>
      <c r="B23" s="10" t="s">
        <v>83</v>
      </c>
      <c r="C23" s="11"/>
      <c r="D23" s="11"/>
      <c r="E23" s="11"/>
      <c r="F23" s="11"/>
      <c r="G23" s="27"/>
      <c r="H23" s="27"/>
      <c r="I23" s="11"/>
      <c r="J23" s="11"/>
      <c r="K23" s="30"/>
    </row>
    <row r="24" spans="1:11" ht="16" x14ac:dyDescent="0.35">
      <c r="A24" s="178" t="s">
        <v>53</v>
      </c>
      <c r="B24" s="35" t="s">
        <v>84</v>
      </c>
      <c r="C24" s="83" t="s">
        <v>31</v>
      </c>
      <c r="D24" s="83"/>
      <c r="E24" s="83" t="s">
        <v>14</v>
      </c>
      <c r="F24" s="83" t="s">
        <v>80</v>
      </c>
      <c r="G24" s="117">
        <v>0.104855</v>
      </c>
      <c r="H24" s="118">
        <v>0.10109576896121795</v>
      </c>
      <c r="I24" s="119">
        <v>9.5015613870745363E-2</v>
      </c>
      <c r="J24" s="45"/>
      <c r="K24" s="112"/>
    </row>
  </sheetData>
  <mergeCells count="2">
    <mergeCell ref="A1:B1"/>
    <mergeCell ref="C1:J1"/>
  </mergeCells>
  <hyperlinks>
    <hyperlink ref="K1" location="'Table of contents'!A1" display="'Table of contents'!A1" xr:uid="{366A31E5-8A84-4A1C-96AC-0CCDB512257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909A-0D81-413F-91E3-D26664D63357}">
  <sheetPr>
    <tabColor rgb="FF92D050"/>
  </sheetPr>
  <dimension ref="A1:K12"/>
  <sheetViews>
    <sheetView zoomScale="71" workbookViewId="0">
      <selection activeCell="B12" sqref="B12:J12"/>
    </sheetView>
  </sheetViews>
  <sheetFormatPr baseColWidth="10" defaultRowHeight="14.5" x14ac:dyDescent="0.35"/>
  <cols>
    <col min="1" max="1" width="6.26953125" customWidth="1"/>
    <col min="2" max="2" width="53.453125" bestFit="1" customWidth="1"/>
    <col min="3" max="3" width="4.6328125" bestFit="1" customWidth="1"/>
    <col min="4" max="4" width="10.36328125" bestFit="1" customWidth="1"/>
    <col min="5" max="5" width="10.6328125" bestFit="1" customWidth="1"/>
    <col min="6" max="6" width="7" customWidth="1"/>
    <col min="7" max="8" width="4.6328125" bestFit="1" customWidth="1"/>
    <col min="9" max="9" width="6.6328125" bestFit="1" customWidth="1"/>
    <col min="10" max="10" width="40.90625" bestFit="1" customWidth="1"/>
    <col min="11" max="11" width="14.81640625" customWidth="1"/>
  </cols>
  <sheetData>
    <row r="1" spans="1:11" ht="22" x14ac:dyDescent="0.35">
      <c r="A1" s="624" t="s">
        <v>85</v>
      </c>
      <c r="B1" s="624"/>
      <c r="C1" s="620"/>
      <c r="D1" s="620"/>
      <c r="E1" s="620"/>
      <c r="F1" s="620"/>
      <c r="G1" s="620"/>
      <c r="H1" s="620"/>
      <c r="I1" s="620"/>
      <c r="J1" s="621"/>
      <c r="K1" s="1" t="s">
        <v>1</v>
      </c>
    </row>
    <row r="2" spans="1:11" ht="19" x14ac:dyDescent="0.35">
      <c r="A2" s="103"/>
      <c r="B2" s="3" t="s">
        <v>2</v>
      </c>
      <c r="C2" s="5" t="s">
        <v>3</v>
      </c>
      <c r="D2" s="5" t="s">
        <v>4</v>
      </c>
      <c r="E2" s="4" t="s">
        <v>5</v>
      </c>
      <c r="F2" s="4" t="s">
        <v>6</v>
      </c>
      <c r="G2" s="4">
        <v>2023</v>
      </c>
      <c r="H2" s="4">
        <v>2024</v>
      </c>
      <c r="I2" s="3">
        <v>2025</v>
      </c>
      <c r="J2" s="4" t="s">
        <v>7</v>
      </c>
      <c r="K2" s="220"/>
    </row>
    <row r="3" spans="1:11" ht="16" x14ac:dyDescent="0.35">
      <c r="A3" s="105"/>
      <c r="B3" s="6" t="s">
        <v>86</v>
      </c>
      <c r="C3" s="50"/>
      <c r="D3" s="50"/>
      <c r="E3" s="50"/>
      <c r="F3" s="50"/>
      <c r="G3" s="107"/>
      <c r="H3" s="106"/>
      <c r="I3" s="107"/>
      <c r="J3" s="50"/>
      <c r="K3" s="212"/>
    </row>
    <row r="4" spans="1:11" ht="23" customHeight="1" x14ac:dyDescent="0.35">
      <c r="A4" s="178" t="s">
        <v>87</v>
      </c>
      <c r="B4" s="51" t="s">
        <v>88</v>
      </c>
      <c r="C4" s="41"/>
      <c r="D4" s="41"/>
      <c r="E4" s="179" t="s">
        <v>14</v>
      </c>
      <c r="F4" s="179" t="s">
        <v>89</v>
      </c>
      <c r="G4" s="221">
        <v>42.649734000000002</v>
      </c>
      <c r="H4" s="222">
        <v>44.189518999999997</v>
      </c>
      <c r="I4" s="223">
        <v>45.393735999999997</v>
      </c>
      <c r="J4" s="42"/>
      <c r="K4" s="180"/>
    </row>
    <row r="5" spans="1:11" ht="29" x14ac:dyDescent="0.35">
      <c r="A5" s="105"/>
      <c r="B5" s="6" t="s">
        <v>90</v>
      </c>
      <c r="C5" s="50"/>
      <c r="D5" s="50"/>
      <c r="E5" s="50"/>
      <c r="F5" s="50"/>
      <c r="G5" s="224"/>
      <c r="H5" s="39"/>
      <c r="I5" s="39"/>
      <c r="J5" s="39"/>
      <c r="K5" s="212"/>
    </row>
    <row r="6" spans="1:11" ht="20" customHeight="1" x14ac:dyDescent="0.35">
      <c r="A6" s="178" t="s">
        <v>87</v>
      </c>
      <c r="B6" s="13" t="s">
        <v>91</v>
      </c>
      <c r="C6" s="83" t="s">
        <v>92</v>
      </c>
      <c r="D6" s="83" t="s">
        <v>13</v>
      </c>
      <c r="E6" s="179" t="s">
        <v>14</v>
      </c>
      <c r="F6" s="41" t="s">
        <v>89</v>
      </c>
      <c r="G6" s="221">
        <v>34.343907999999999</v>
      </c>
      <c r="H6" s="222">
        <v>34.899113</v>
      </c>
      <c r="I6" s="223">
        <v>34.507140999999997</v>
      </c>
      <c r="J6" s="42"/>
      <c r="K6" s="180"/>
    </row>
    <row r="7" spans="1:11" ht="25" customHeight="1" x14ac:dyDescent="0.35">
      <c r="A7" s="178" t="s">
        <v>87</v>
      </c>
      <c r="B7" s="13" t="s">
        <v>93</v>
      </c>
      <c r="C7" s="83" t="s">
        <v>92</v>
      </c>
      <c r="D7" s="83" t="s">
        <v>13</v>
      </c>
      <c r="E7" s="179" t="s">
        <v>14</v>
      </c>
      <c r="F7" s="41" t="s">
        <v>89</v>
      </c>
      <c r="G7" s="221">
        <v>6.5885759999999998</v>
      </c>
      <c r="H7" s="222">
        <v>6.6377569999999997</v>
      </c>
      <c r="I7" s="223">
        <v>6.6379989999999998</v>
      </c>
      <c r="J7" s="42"/>
      <c r="K7" s="180"/>
    </row>
    <row r="8" spans="1:11" ht="32.5" x14ac:dyDescent="0.35">
      <c r="A8" s="178" t="s">
        <v>87</v>
      </c>
      <c r="B8" s="13" t="s">
        <v>94</v>
      </c>
      <c r="C8" s="83" t="s">
        <v>92</v>
      </c>
      <c r="D8" s="83"/>
      <c r="E8" s="41" t="s">
        <v>95</v>
      </c>
      <c r="F8" s="225" t="s">
        <v>35</v>
      </c>
      <c r="G8" s="109">
        <v>90</v>
      </c>
      <c r="H8" s="110">
        <v>88</v>
      </c>
      <c r="I8" s="111">
        <v>87</v>
      </c>
      <c r="J8" s="42" t="s">
        <v>876</v>
      </c>
      <c r="K8" s="180" t="s">
        <v>17</v>
      </c>
    </row>
    <row r="9" spans="1:11" ht="73.5" x14ac:dyDescent="0.35">
      <c r="A9" s="178" t="s">
        <v>87</v>
      </c>
      <c r="B9" s="13" t="s">
        <v>96</v>
      </c>
      <c r="C9" s="83" t="s">
        <v>97</v>
      </c>
      <c r="D9" s="83"/>
      <c r="E9" s="44" t="s">
        <v>98</v>
      </c>
      <c r="F9" s="83" t="s">
        <v>89</v>
      </c>
      <c r="G9" s="221">
        <v>198.2</v>
      </c>
      <c r="H9" s="222">
        <v>210.27917199999999</v>
      </c>
      <c r="I9" s="223">
        <v>215</v>
      </c>
      <c r="J9" s="45" t="s">
        <v>99</v>
      </c>
      <c r="K9" s="180" t="s">
        <v>17</v>
      </c>
    </row>
    <row r="10" spans="1:11" ht="16" x14ac:dyDescent="0.35">
      <c r="A10" s="105"/>
      <c r="B10" s="6" t="s">
        <v>100</v>
      </c>
      <c r="C10" s="50"/>
      <c r="D10" s="50"/>
      <c r="E10" s="50"/>
      <c r="F10" s="50"/>
      <c r="G10" s="226"/>
      <c r="H10" s="106"/>
      <c r="I10" s="107"/>
      <c r="J10" s="50"/>
      <c r="K10" s="212"/>
    </row>
    <row r="11" spans="1:11" ht="23.5" customHeight="1" x14ac:dyDescent="0.35">
      <c r="A11" s="178" t="s">
        <v>10</v>
      </c>
      <c r="B11" s="13" t="s">
        <v>101</v>
      </c>
      <c r="C11" s="83"/>
      <c r="D11" s="83" t="s">
        <v>13</v>
      </c>
      <c r="E11" s="41" t="s">
        <v>102</v>
      </c>
      <c r="F11" s="41" t="s">
        <v>35</v>
      </c>
      <c r="G11" s="221">
        <v>29.3</v>
      </c>
      <c r="H11" s="222">
        <v>35.6</v>
      </c>
      <c r="I11" s="223">
        <v>42.4</v>
      </c>
      <c r="J11" s="42" t="s">
        <v>103</v>
      </c>
      <c r="K11" s="180"/>
    </row>
    <row r="12" spans="1:11" ht="125.5" customHeight="1" x14ac:dyDescent="0.35">
      <c r="A12" s="178"/>
      <c r="B12" s="625" t="s">
        <v>877</v>
      </c>
      <c r="C12" s="626"/>
      <c r="D12" s="626"/>
      <c r="E12" s="626"/>
      <c r="F12" s="626"/>
      <c r="G12" s="626"/>
      <c r="H12" s="626"/>
      <c r="I12" s="626"/>
      <c r="J12" s="626"/>
      <c r="K12" s="227"/>
    </row>
  </sheetData>
  <mergeCells count="3">
    <mergeCell ref="A1:B1"/>
    <mergeCell ref="C1:J1"/>
    <mergeCell ref="B12:J12"/>
  </mergeCells>
  <hyperlinks>
    <hyperlink ref="K1" location="'Table of contents'!A1" display="'Table of contents'!A1" xr:uid="{A37DEACC-6F19-41D2-A0B6-38F6B84E0D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47C3-20E3-4FB0-ADEE-CB7643A8446C}">
  <sheetPr>
    <tabColor rgb="FF92D050"/>
  </sheetPr>
  <dimension ref="A1:K4"/>
  <sheetViews>
    <sheetView workbookViewId="0">
      <selection activeCell="J14" sqref="J14"/>
    </sheetView>
  </sheetViews>
  <sheetFormatPr baseColWidth="10" defaultRowHeight="14.5" x14ac:dyDescent="0.35"/>
  <cols>
    <col min="1" max="1" width="3.81640625" bestFit="1" customWidth="1"/>
    <col min="2" max="2" width="38.81640625" customWidth="1"/>
    <col min="3" max="3" width="3.81640625" bestFit="1" customWidth="1"/>
    <col min="4" max="4" width="10.36328125" bestFit="1" customWidth="1"/>
    <col min="5" max="5" width="5.26953125" bestFit="1" customWidth="1"/>
    <col min="6" max="6" width="3.6328125" bestFit="1" customWidth="1"/>
    <col min="7" max="8" width="4.1796875" bestFit="1" customWidth="1"/>
    <col min="9" max="9" width="6.6328125" bestFit="1" customWidth="1"/>
    <col min="10" max="10" width="42.7265625" customWidth="1"/>
    <col min="11" max="11" width="7.7265625" bestFit="1" customWidth="1"/>
  </cols>
  <sheetData>
    <row r="1" spans="1:11" ht="22" x14ac:dyDescent="0.35">
      <c r="A1" s="627" t="s">
        <v>104</v>
      </c>
      <c r="B1" s="628"/>
      <c r="C1" s="620"/>
      <c r="D1" s="620"/>
      <c r="E1" s="620"/>
      <c r="F1" s="620"/>
      <c r="G1" s="620"/>
      <c r="H1" s="620"/>
      <c r="I1" s="620"/>
      <c r="J1" s="621"/>
      <c r="K1" s="1" t="s">
        <v>1</v>
      </c>
    </row>
    <row r="2" spans="1:11" ht="19" x14ac:dyDescent="0.35">
      <c r="A2" s="228"/>
      <c r="B2" s="47" t="s">
        <v>2</v>
      </c>
      <c r="C2" s="5" t="s">
        <v>3</v>
      </c>
      <c r="D2" s="5" t="s">
        <v>4</v>
      </c>
      <c r="E2" s="4" t="s">
        <v>5</v>
      </c>
      <c r="F2" s="4" t="s">
        <v>6</v>
      </c>
      <c r="G2" s="4">
        <v>2023</v>
      </c>
      <c r="H2" s="4">
        <v>2024</v>
      </c>
      <c r="I2" s="3">
        <v>2025</v>
      </c>
      <c r="J2" s="4" t="s">
        <v>7</v>
      </c>
      <c r="K2" s="229"/>
    </row>
    <row r="3" spans="1:11" ht="16" x14ac:dyDescent="0.35">
      <c r="A3" s="105"/>
      <c r="B3" s="6" t="s">
        <v>105</v>
      </c>
      <c r="C3" s="50"/>
      <c r="D3" s="50"/>
      <c r="E3" s="50"/>
      <c r="F3" s="50"/>
      <c r="G3" s="230"/>
      <c r="H3" s="230"/>
      <c r="I3" s="230"/>
      <c r="J3" s="39"/>
      <c r="K3" s="211"/>
    </row>
    <row r="4" spans="1:11" ht="31.5" x14ac:dyDescent="0.35">
      <c r="A4" s="231" t="s">
        <v>106</v>
      </c>
      <c r="B4" s="51" t="s">
        <v>107</v>
      </c>
      <c r="C4" s="83"/>
      <c r="D4" s="83" t="s">
        <v>13</v>
      </c>
      <c r="E4" s="83" t="s">
        <v>95</v>
      </c>
      <c r="F4" s="83" t="s">
        <v>108</v>
      </c>
      <c r="G4" s="232"/>
      <c r="H4" s="44">
        <v>6</v>
      </c>
      <c r="I4" s="171">
        <v>13</v>
      </c>
      <c r="J4" s="52" t="s">
        <v>109</v>
      </c>
      <c r="K4" s="180"/>
    </row>
  </sheetData>
  <mergeCells count="2">
    <mergeCell ref="A1:B1"/>
    <mergeCell ref="C1:J1"/>
  </mergeCells>
  <hyperlinks>
    <hyperlink ref="K1" location="'Table of contents'!A1" display="'Table of contents'!A1" xr:uid="{0A5147E1-6750-4B53-8115-D822F2816AD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2D6E-132A-4EA1-81BB-23B8376ABB4C}">
  <sheetPr>
    <tabColor rgb="FF92D050"/>
  </sheetPr>
  <dimension ref="A1:K68"/>
  <sheetViews>
    <sheetView topLeftCell="B26" workbookViewId="0">
      <selection activeCell="B68" sqref="B68:J68"/>
    </sheetView>
  </sheetViews>
  <sheetFormatPr baseColWidth="10" defaultRowHeight="14.5" x14ac:dyDescent="0.35"/>
  <cols>
    <col min="1" max="1" width="3.54296875" bestFit="1" customWidth="1"/>
    <col min="2" max="2" width="41.36328125" customWidth="1"/>
    <col min="3" max="3" width="4.6328125" bestFit="1" customWidth="1"/>
    <col min="4" max="4" width="10.36328125" bestFit="1" customWidth="1"/>
    <col min="5" max="5" width="10.1796875" bestFit="1" customWidth="1"/>
    <col min="6" max="6" width="6.36328125" bestFit="1" customWidth="1"/>
    <col min="7" max="8" width="5.7265625" bestFit="1" customWidth="1"/>
    <col min="9" max="9" width="9.08984375" customWidth="1"/>
    <col min="10" max="10" width="70.6328125" bestFit="1" customWidth="1"/>
    <col min="11" max="11" width="7.7265625" bestFit="1" customWidth="1"/>
  </cols>
  <sheetData>
    <row r="1" spans="1:11" ht="21" x14ac:dyDescent="0.35">
      <c r="A1" s="629" t="s">
        <v>110</v>
      </c>
      <c r="B1" s="629"/>
      <c r="C1" s="630"/>
      <c r="D1" s="630"/>
      <c r="E1" s="630"/>
      <c r="F1" s="630"/>
      <c r="G1" s="630"/>
      <c r="H1" s="630"/>
      <c r="I1" s="630"/>
      <c r="J1" s="621"/>
      <c r="K1" s="22" t="s">
        <v>1</v>
      </c>
    </row>
    <row r="2" spans="1:11" ht="19" x14ac:dyDescent="0.35">
      <c r="A2" s="233"/>
      <c r="B2" s="53" t="s">
        <v>2</v>
      </c>
      <c r="C2" s="54" t="s">
        <v>3</v>
      </c>
      <c r="D2" s="5" t="s">
        <v>4</v>
      </c>
      <c r="E2" s="4" t="s">
        <v>5</v>
      </c>
      <c r="F2" s="4" t="s">
        <v>6</v>
      </c>
      <c r="G2" s="4">
        <v>2023</v>
      </c>
      <c r="H2" s="4">
        <v>2024</v>
      </c>
      <c r="I2" s="3">
        <v>2025</v>
      </c>
      <c r="J2" s="4" t="s">
        <v>7</v>
      </c>
      <c r="K2" s="104"/>
    </row>
    <row r="3" spans="1:11" x14ac:dyDescent="0.35">
      <c r="A3" s="234"/>
      <c r="B3" s="55" t="s">
        <v>111</v>
      </c>
      <c r="C3" s="235"/>
      <c r="D3" s="235"/>
      <c r="E3" s="235"/>
      <c r="F3" s="235"/>
      <c r="G3" s="235"/>
      <c r="H3" s="236"/>
      <c r="I3" s="236"/>
      <c r="J3" s="237"/>
      <c r="K3" s="50"/>
    </row>
    <row r="4" spans="1:11" ht="38" x14ac:dyDescent="0.35">
      <c r="A4" s="238" t="s">
        <v>112</v>
      </c>
      <c r="B4" s="56" t="s">
        <v>113</v>
      </c>
      <c r="C4" s="239" t="s">
        <v>114</v>
      </c>
      <c r="D4" s="239" t="s">
        <v>13</v>
      </c>
      <c r="E4" s="83" t="s">
        <v>14</v>
      </c>
      <c r="F4" s="239" t="s">
        <v>115</v>
      </c>
      <c r="G4" s="240">
        <v>0.83</v>
      </c>
      <c r="H4" s="241">
        <v>0.86</v>
      </c>
      <c r="I4" s="242">
        <v>0.87188835599653869</v>
      </c>
      <c r="J4" s="57" t="s">
        <v>116</v>
      </c>
      <c r="K4" s="112"/>
    </row>
    <row r="5" spans="1:11" ht="15.5" x14ac:dyDescent="0.35">
      <c r="A5" s="234"/>
      <c r="B5" s="55" t="s">
        <v>117</v>
      </c>
      <c r="C5" s="235"/>
      <c r="D5" s="235"/>
      <c r="E5" s="235"/>
      <c r="F5" s="235"/>
      <c r="G5" s="243"/>
      <c r="H5" s="244"/>
      <c r="I5" s="245"/>
      <c r="J5" s="246"/>
      <c r="K5" s="112"/>
    </row>
    <row r="6" spans="1:11" x14ac:dyDescent="0.35">
      <c r="A6" s="247"/>
      <c r="B6" s="63" t="s">
        <v>118</v>
      </c>
      <c r="C6" s="64"/>
      <c r="D6" s="64"/>
      <c r="E6" s="65"/>
      <c r="F6" s="64"/>
      <c r="G6" s="66"/>
      <c r="H6" s="67"/>
      <c r="I6" s="64"/>
      <c r="J6" s="64"/>
      <c r="K6" s="112"/>
    </row>
    <row r="7" spans="1:11" ht="15.5" x14ac:dyDescent="0.35">
      <c r="A7" s="238" t="s">
        <v>112</v>
      </c>
      <c r="B7" s="58" t="s">
        <v>119</v>
      </c>
      <c r="C7" s="239" t="s">
        <v>120</v>
      </c>
      <c r="D7" s="239"/>
      <c r="E7" s="83" t="s">
        <v>14</v>
      </c>
      <c r="F7" s="239" t="s">
        <v>121</v>
      </c>
      <c r="G7" s="240">
        <v>40.026904282726399</v>
      </c>
      <c r="H7" s="241">
        <v>40.206884645016402</v>
      </c>
      <c r="I7" s="242">
        <v>43.373340349029995</v>
      </c>
      <c r="J7" s="248"/>
      <c r="K7" s="112"/>
    </row>
    <row r="8" spans="1:11" ht="15.5" x14ac:dyDescent="0.35">
      <c r="A8" s="238" t="s">
        <v>112</v>
      </c>
      <c r="B8" s="58" t="s">
        <v>102</v>
      </c>
      <c r="C8" s="239" t="s">
        <v>120</v>
      </c>
      <c r="D8" s="239"/>
      <c r="E8" s="239" t="s">
        <v>95</v>
      </c>
      <c r="F8" s="239" t="s">
        <v>121</v>
      </c>
      <c r="G8" s="240">
        <v>32.3152858674367</v>
      </c>
      <c r="H8" s="241">
        <v>32.889859636159002</v>
      </c>
      <c r="I8" s="242">
        <v>34.934238978581</v>
      </c>
      <c r="J8" s="249" t="s">
        <v>122</v>
      </c>
      <c r="K8" s="112"/>
    </row>
    <row r="9" spans="1:11" ht="15.5" x14ac:dyDescent="0.35">
      <c r="A9" s="238" t="s">
        <v>112</v>
      </c>
      <c r="B9" s="58" t="s">
        <v>123</v>
      </c>
      <c r="C9" s="239" t="s">
        <v>120</v>
      </c>
      <c r="D9" s="239"/>
      <c r="E9" s="239" t="s">
        <v>124</v>
      </c>
      <c r="F9" s="239" t="s">
        <v>121</v>
      </c>
      <c r="G9" s="240">
        <v>6.8248109999999995</v>
      </c>
      <c r="H9" s="241">
        <v>6.5923950000000007</v>
      </c>
      <c r="I9" s="242">
        <v>6.3832439768200002</v>
      </c>
      <c r="J9" s="248"/>
      <c r="K9" s="112"/>
    </row>
    <row r="10" spans="1:11" ht="15.5" x14ac:dyDescent="0.35">
      <c r="A10" s="238" t="s">
        <v>112</v>
      </c>
      <c r="B10" s="58" t="s">
        <v>125</v>
      </c>
      <c r="C10" s="239" t="s">
        <v>120</v>
      </c>
      <c r="D10" s="239"/>
      <c r="E10" s="239" t="s">
        <v>126</v>
      </c>
      <c r="F10" s="239" t="s">
        <v>121</v>
      </c>
      <c r="G10" s="240">
        <v>0.35569699999999999</v>
      </c>
      <c r="H10" s="241">
        <v>0.31880000000000003</v>
      </c>
      <c r="I10" s="242">
        <v>0.36375447900000002</v>
      </c>
      <c r="J10" s="248"/>
      <c r="K10" s="112"/>
    </row>
    <row r="11" spans="1:11" ht="22.5" customHeight="1" x14ac:dyDescent="0.35">
      <c r="A11" s="238" t="s">
        <v>112</v>
      </c>
      <c r="B11" s="58" t="s">
        <v>127</v>
      </c>
      <c r="C11" s="239" t="s">
        <v>120</v>
      </c>
      <c r="D11" s="239"/>
      <c r="E11" s="239" t="s">
        <v>128</v>
      </c>
      <c r="F11" s="239" t="s">
        <v>121</v>
      </c>
      <c r="G11" s="240">
        <v>0.52780397828971692</v>
      </c>
      <c r="H11" s="241">
        <v>0.399357218457359</v>
      </c>
      <c r="I11" s="254"/>
      <c r="J11" s="248" t="s">
        <v>141</v>
      </c>
      <c r="K11" s="112"/>
    </row>
    <row r="12" spans="1:11" ht="15.5" x14ac:dyDescent="0.35">
      <c r="A12" s="238" t="s">
        <v>112</v>
      </c>
      <c r="B12" s="58" t="s">
        <v>129</v>
      </c>
      <c r="C12" s="239" t="s">
        <v>120</v>
      </c>
      <c r="D12" s="239"/>
      <c r="E12" s="239" t="s">
        <v>129</v>
      </c>
      <c r="F12" s="239" t="s">
        <v>121</v>
      </c>
      <c r="G12" s="240">
        <v>3.3064369999837025E-3</v>
      </c>
      <c r="H12" s="241">
        <v>6.4727904000396741E-3</v>
      </c>
      <c r="I12" s="242">
        <v>1.6921029146289948</v>
      </c>
      <c r="J12" s="250"/>
      <c r="K12" s="112"/>
    </row>
    <row r="13" spans="1:11" ht="15.5" x14ac:dyDescent="0.35">
      <c r="A13" s="251"/>
      <c r="B13" s="63" t="s">
        <v>130</v>
      </c>
      <c r="C13" s="67"/>
      <c r="D13" s="67"/>
      <c r="E13" s="252"/>
      <c r="F13" s="67"/>
      <c r="G13" s="253"/>
      <c r="H13" s="254"/>
      <c r="I13" s="255"/>
      <c r="J13" s="67"/>
      <c r="K13" s="112"/>
    </row>
    <row r="14" spans="1:11" ht="15.5" x14ac:dyDescent="0.35">
      <c r="A14" s="251"/>
      <c r="B14" s="58" t="s">
        <v>119</v>
      </c>
      <c r="C14" s="239" t="s">
        <v>120</v>
      </c>
      <c r="D14" s="239"/>
      <c r="E14" s="83" t="s">
        <v>14</v>
      </c>
      <c r="F14" s="239" t="s">
        <v>35</v>
      </c>
      <c r="G14" s="256">
        <v>100</v>
      </c>
      <c r="H14" s="257">
        <v>1</v>
      </c>
      <c r="I14" s="258">
        <v>1</v>
      </c>
      <c r="J14" s="248"/>
      <c r="K14" s="112"/>
    </row>
    <row r="15" spans="1:11" ht="15.5" x14ac:dyDescent="0.35">
      <c r="A15" s="238" t="s">
        <v>112</v>
      </c>
      <c r="B15" s="58" t="s">
        <v>102</v>
      </c>
      <c r="C15" s="239" t="s">
        <v>120</v>
      </c>
      <c r="D15" s="239"/>
      <c r="E15" s="239" t="s">
        <v>95</v>
      </c>
      <c r="F15" s="239" t="s">
        <v>35</v>
      </c>
      <c r="G15" s="256">
        <v>80.733912468425302</v>
      </c>
      <c r="H15" s="257">
        <v>0.81801561912943843</v>
      </c>
      <c r="I15" s="258">
        <v>0.80543114036090768</v>
      </c>
      <c r="J15" s="249" t="s">
        <v>122</v>
      </c>
      <c r="K15" s="112"/>
    </row>
    <row r="16" spans="1:11" ht="15.5" x14ac:dyDescent="0.35">
      <c r="A16" s="238" t="s">
        <v>112</v>
      </c>
      <c r="B16" s="58" t="s">
        <v>123</v>
      </c>
      <c r="C16" s="239" t="s">
        <v>120</v>
      </c>
      <c r="D16" s="239"/>
      <c r="E16" s="239" t="s">
        <v>124</v>
      </c>
      <c r="F16" s="239" t="s">
        <v>35</v>
      </c>
      <c r="G16" s="256">
        <v>17.050559173383903</v>
      </c>
      <c r="H16" s="257">
        <v>0.16396184529599261</v>
      </c>
      <c r="I16" s="258">
        <v>0.14716975740059079</v>
      </c>
      <c r="J16" s="248"/>
      <c r="K16" s="112"/>
    </row>
    <row r="17" spans="1:11" ht="15.5" x14ac:dyDescent="0.35">
      <c r="A17" s="238" t="s">
        <v>112</v>
      </c>
      <c r="B17" s="58" t="s">
        <v>125</v>
      </c>
      <c r="C17" s="239" t="s">
        <v>120</v>
      </c>
      <c r="D17" s="239"/>
      <c r="E17" s="239" t="s">
        <v>126</v>
      </c>
      <c r="F17" s="239" t="s">
        <v>35</v>
      </c>
      <c r="G17" s="256">
        <v>0.88864479123233353</v>
      </c>
      <c r="H17" s="257">
        <v>7.9289903411980701E-3</v>
      </c>
      <c r="I17" s="258">
        <v>8.3865913040782215E-3</v>
      </c>
      <c r="J17" s="248"/>
      <c r="K17" s="112"/>
    </row>
    <row r="18" spans="1:11" ht="20.5" customHeight="1" x14ac:dyDescent="0.35">
      <c r="A18" s="238" t="s">
        <v>112</v>
      </c>
      <c r="B18" s="58" t="s">
        <v>127</v>
      </c>
      <c r="C18" s="239" t="s">
        <v>120</v>
      </c>
      <c r="D18" s="239"/>
      <c r="E18" s="239" t="s">
        <v>128</v>
      </c>
      <c r="F18" s="239" t="s">
        <v>35</v>
      </c>
      <c r="G18" s="256">
        <v>1.3186230305537037</v>
      </c>
      <c r="H18" s="257">
        <v>9.9325581174282522E-3</v>
      </c>
      <c r="I18" s="254"/>
      <c r="J18" s="248" t="s">
        <v>141</v>
      </c>
      <c r="K18" s="112"/>
    </row>
    <row r="19" spans="1:11" ht="15.5" x14ac:dyDescent="0.35">
      <c r="A19" s="238" t="s">
        <v>112</v>
      </c>
      <c r="B19" s="58" t="s">
        <v>129</v>
      </c>
      <c r="C19" s="239" t="s">
        <v>120</v>
      </c>
      <c r="D19" s="239"/>
      <c r="E19" s="239" t="s">
        <v>129</v>
      </c>
      <c r="F19" s="239" t="s">
        <v>35</v>
      </c>
      <c r="G19" s="256">
        <v>8.2605364047843317E-3</v>
      </c>
      <c r="H19" s="257">
        <v>1.6098711594264166E-4</v>
      </c>
      <c r="I19" s="258">
        <v>3.9012510934423275E-2</v>
      </c>
      <c r="J19" s="248"/>
      <c r="K19" s="112"/>
    </row>
    <row r="20" spans="1:11" ht="15.5" x14ac:dyDescent="0.35">
      <c r="A20" s="251"/>
      <c r="B20" s="63" t="s">
        <v>131</v>
      </c>
      <c r="C20" s="67"/>
      <c r="D20" s="67"/>
      <c r="E20" s="252"/>
      <c r="F20" s="67"/>
      <c r="G20" s="253"/>
      <c r="H20" s="254"/>
      <c r="I20" s="255"/>
      <c r="J20" s="67"/>
      <c r="K20" s="112"/>
    </row>
    <row r="21" spans="1:11" ht="15.5" x14ac:dyDescent="0.35">
      <c r="A21" s="238" t="s">
        <v>112</v>
      </c>
      <c r="B21" s="58" t="s">
        <v>119</v>
      </c>
      <c r="C21" s="239" t="s">
        <v>120</v>
      </c>
      <c r="D21" s="239"/>
      <c r="E21" s="83" t="s">
        <v>14</v>
      </c>
      <c r="F21" s="239" t="s">
        <v>121</v>
      </c>
      <c r="G21" s="240">
        <v>12.766585989599999</v>
      </c>
      <c r="H21" s="241">
        <v>12.854983841159001</v>
      </c>
      <c r="I21" s="242">
        <v>13.232251209729</v>
      </c>
      <c r="J21" s="248"/>
      <c r="K21" s="112"/>
    </row>
    <row r="22" spans="1:11" ht="15.5" x14ac:dyDescent="0.35">
      <c r="A22" s="238" t="s">
        <v>112</v>
      </c>
      <c r="B22" s="58" t="s">
        <v>102</v>
      </c>
      <c r="C22" s="239" t="s">
        <v>120</v>
      </c>
      <c r="D22" s="239"/>
      <c r="E22" s="239" t="s">
        <v>95</v>
      </c>
      <c r="F22" s="239" t="s">
        <v>121</v>
      </c>
      <c r="G22" s="240">
        <v>12.742156552599999</v>
      </c>
      <c r="H22" s="241">
        <v>12.833611050759</v>
      </c>
      <c r="I22" s="242">
        <v>13.208226851100001</v>
      </c>
      <c r="J22" s="249" t="s">
        <v>122</v>
      </c>
      <c r="K22" s="112"/>
    </row>
    <row r="23" spans="1:11" ht="15.5" x14ac:dyDescent="0.35">
      <c r="A23" s="238" t="s">
        <v>112</v>
      </c>
      <c r="B23" s="58" t="s">
        <v>123</v>
      </c>
      <c r="C23" s="239" t="s">
        <v>120</v>
      </c>
      <c r="D23" s="239"/>
      <c r="E23" s="239" t="s">
        <v>124</v>
      </c>
      <c r="F23" s="239" t="s">
        <v>121</v>
      </c>
      <c r="G23" s="240">
        <v>2.2179999999999999E-3</v>
      </c>
      <c r="H23" s="241">
        <v>0</v>
      </c>
      <c r="I23" s="242">
        <v>0</v>
      </c>
      <c r="J23" s="248"/>
      <c r="K23" s="112"/>
    </row>
    <row r="24" spans="1:11" ht="15.5" x14ac:dyDescent="0.35">
      <c r="A24" s="238" t="s">
        <v>112</v>
      </c>
      <c r="B24" s="58" t="s">
        <v>125</v>
      </c>
      <c r="C24" s="239" t="s">
        <v>120</v>
      </c>
      <c r="D24" s="239"/>
      <c r="E24" s="239" t="s">
        <v>126</v>
      </c>
      <c r="F24" s="239" t="s">
        <v>121</v>
      </c>
      <c r="G24" s="240">
        <v>1.8905000000000002E-2</v>
      </c>
      <c r="H24" s="241">
        <v>1.49E-2</v>
      </c>
      <c r="I24" s="242">
        <v>2.2109443999999999E-2</v>
      </c>
      <c r="J24" s="248"/>
      <c r="K24" s="112"/>
    </row>
    <row r="25" spans="1:11" ht="23" customHeight="1" x14ac:dyDescent="0.35">
      <c r="A25" s="238" t="s">
        <v>112</v>
      </c>
      <c r="B25" s="58" t="s">
        <v>127</v>
      </c>
      <c r="C25" s="239" t="s">
        <v>120</v>
      </c>
      <c r="D25" s="239"/>
      <c r="E25" s="239" t="s">
        <v>128</v>
      </c>
      <c r="F25" s="239" t="s">
        <v>121</v>
      </c>
      <c r="G25" s="240">
        <v>0</v>
      </c>
      <c r="H25" s="241">
        <v>0</v>
      </c>
      <c r="I25" s="564"/>
      <c r="J25" s="248" t="s">
        <v>141</v>
      </c>
      <c r="K25" s="112"/>
    </row>
    <row r="26" spans="1:11" ht="15.5" x14ac:dyDescent="0.35">
      <c r="A26" s="238" t="s">
        <v>112</v>
      </c>
      <c r="B26" s="58" t="s">
        <v>129</v>
      </c>
      <c r="C26" s="239" t="s">
        <v>120</v>
      </c>
      <c r="D26" s="239"/>
      <c r="E26" s="239" t="s">
        <v>129</v>
      </c>
      <c r="F26" s="239" t="s">
        <v>121</v>
      </c>
      <c r="G26" s="240">
        <v>3.3064370000002439E-3</v>
      </c>
      <c r="H26" s="241">
        <v>6.4727904000009516E-3</v>
      </c>
      <c r="I26" s="242">
        <v>1.9149146289992106E-3</v>
      </c>
      <c r="J26" s="250"/>
      <c r="K26" s="112"/>
    </row>
    <row r="27" spans="1:11" ht="15.5" x14ac:dyDescent="0.35">
      <c r="A27" s="251"/>
      <c r="B27" s="63" t="s">
        <v>132</v>
      </c>
      <c r="C27" s="67"/>
      <c r="D27" s="67"/>
      <c r="E27" s="252"/>
      <c r="F27" s="67"/>
      <c r="G27" s="253"/>
      <c r="H27" s="254"/>
      <c r="I27" s="255"/>
      <c r="J27" s="67"/>
      <c r="K27" s="112"/>
    </row>
    <row r="28" spans="1:11" ht="15.5" x14ac:dyDescent="0.35">
      <c r="A28" s="238" t="s">
        <v>112</v>
      </c>
      <c r="B28" s="58" t="s">
        <v>119</v>
      </c>
      <c r="C28" s="239" t="s">
        <v>120</v>
      </c>
      <c r="D28" s="239"/>
      <c r="E28" s="83" t="s">
        <v>14</v>
      </c>
      <c r="F28" s="239" t="s">
        <v>121</v>
      </c>
      <c r="G28" s="240">
        <v>27.260318293126399</v>
      </c>
      <c r="H28" s="241">
        <v>27.351900803857401</v>
      </c>
      <c r="I28" s="242">
        <v>30.141089139300995</v>
      </c>
      <c r="J28" s="250"/>
      <c r="K28" s="102"/>
    </row>
    <row r="29" spans="1:11" ht="15.5" x14ac:dyDescent="0.35">
      <c r="A29" s="238" t="s">
        <v>112</v>
      </c>
      <c r="B29" s="58" t="s">
        <v>102</v>
      </c>
      <c r="C29" s="239" t="s">
        <v>120</v>
      </c>
      <c r="D29" s="239"/>
      <c r="E29" s="239" t="s">
        <v>95</v>
      </c>
      <c r="F29" s="239" t="s">
        <v>121</v>
      </c>
      <c r="G29" s="240">
        <v>19.573129314836699</v>
      </c>
      <c r="H29" s="241">
        <v>20.056248585400002</v>
      </c>
      <c r="I29" s="242">
        <v>21.726012127480999</v>
      </c>
      <c r="J29" s="249" t="s">
        <v>122</v>
      </c>
      <c r="K29" s="102"/>
    </row>
    <row r="30" spans="1:11" ht="15.5" x14ac:dyDescent="0.35">
      <c r="A30" s="238" t="s">
        <v>112</v>
      </c>
      <c r="B30" s="58" t="s">
        <v>123</v>
      </c>
      <c r="C30" s="239" t="s">
        <v>120</v>
      </c>
      <c r="D30" s="239"/>
      <c r="E30" s="239" t="s">
        <v>124</v>
      </c>
      <c r="F30" s="239" t="s">
        <v>121</v>
      </c>
      <c r="G30" s="240">
        <v>6.8225929999999995</v>
      </c>
      <c r="H30" s="241">
        <v>6.5923950000000007</v>
      </c>
      <c r="I30" s="242">
        <v>6.3832439768200002</v>
      </c>
      <c r="J30" s="250"/>
      <c r="K30" s="102"/>
    </row>
    <row r="31" spans="1:11" ht="15.5" x14ac:dyDescent="0.35">
      <c r="A31" s="238" t="s">
        <v>112</v>
      </c>
      <c r="B31" s="58" t="s">
        <v>125</v>
      </c>
      <c r="C31" s="239" t="s">
        <v>120</v>
      </c>
      <c r="D31" s="239"/>
      <c r="E31" s="239" t="s">
        <v>126</v>
      </c>
      <c r="F31" s="239" t="s">
        <v>121</v>
      </c>
      <c r="G31" s="240">
        <v>0.33679200000000004</v>
      </c>
      <c r="H31" s="241">
        <v>0.3039</v>
      </c>
      <c r="I31" s="242">
        <v>0.34164503500000004</v>
      </c>
      <c r="J31" s="248"/>
      <c r="K31" s="102"/>
    </row>
    <row r="32" spans="1:11" ht="19" customHeight="1" x14ac:dyDescent="0.35">
      <c r="A32" s="238" t="s">
        <v>112</v>
      </c>
      <c r="B32" s="58" t="s">
        <v>127</v>
      </c>
      <c r="C32" s="239" t="s">
        <v>120</v>
      </c>
      <c r="D32" s="239"/>
      <c r="E32" s="239" t="s">
        <v>128</v>
      </c>
      <c r="F32" s="239" t="s">
        <v>121</v>
      </c>
      <c r="G32" s="240">
        <v>0.52780397828971692</v>
      </c>
      <c r="H32" s="241">
        <v>0.399357218457359</v>
      </c>
      <c r="I32" s="565"/>
      <c r="J32" s="248" t="s">
        <v>141</v>
      </c>
      <c r="K32" s="102"/>
    </row>
    <row r="33" spans="1:11" ht="15.5" x14ac:dyDescent="0.35">
      <c r="A33" s="238" t="s">
        <v>112</v>
      </c>
      <c r="B33" s="58" t="s">
        <v>129</v>
      </c>
      <c r="C33" s="239" t="s">
        <v>120</v>
      </c>
      <c r="D33" s="239"/>
      <c r="E33" s="239" t="s">
        <v>129</v>
      </c>
      <c r="F33" s="239" t="s">
        <v>121</v>
      </c>
      <c r="G33" s="240">
        <v>-1.745092959026806E-14</v>
      </c>
      <c r="H33" s="241">
        <v>3.8722497430754288E-14</v>
      </c>
      <c r="I33" s="242">
        <v>1.6901879999999956</v>
      </c>
      <c r="J33" s="250"/>
      <c r="K33" s="112"/>
    </row>
    <row r="34" spans="1:11" ht="15.5" x14ac:dyDescent="0.35">
      <c r="A34" s="251"/>
      <c r="B34" s="63" t="s">
        <v>14</v>
      </c>
      <c r="C34" s="67"/>
      <c r="D34" s="67"/>
      <c r="E34" s="252"/>
      <c r="F34" s="67"/>
      <c r="G34" s="254"/>
      <c r="H34" s="254"/>
      <c r="I34" s="255"/>
      <c r="J34" s="67"/>
      <c r="K34" s="112"/>
    </row>
    <row r="35" spans="1:11" ht="15.5" x14ac:dyDescent="0.35">
      <c r="A35" s="238" t="s">
        <v>112</v>
      </c>
      <c r="B35" s="59" t="s">
        <v>133</v>
      </c>
      <c r="C35" s="239" t="s">
        <v>134</v>
      </c>
      <c r="D35" s="239"/>
      <c r="E35" s="83" t="s">
        <v>14</v>
      </c>
      <c r="F35" s="239" t="s">
        <v>35</v>
      </c>
      <c r="G35" s="240">
        <v>31.895012163379867</v>
      </c>
      <c r="H35" s="259">
        <v>0.31972096208534184</v>
      </c>
      <c r="I35" s="260">
        <v>0.30507798346282838</v>
      </c>
      <c r="J35" s="248"/>
      <c r="K35" s="112"/>
    </row>
    <row r="36" spans="1:11" ht="15.5" x14ac:dyDescent="0.35">
      <c r="A36" s="238" t="s">
        <v>112</v>
      </c>
      <c r="B36" s="59" t="s">
        <v>135</v>
      </c>
      <c r="C36" s="239" t="s">
        <v>134</v>
      </c>
      <c r="D36" s="239"/>
      <c r="E36" s="83" t="s">
        <v>14</v>
      </c>
      <c r="F36" s="239" t="s">
        <v>35</v>
      </c>
      <c r="G36" s="240">
        <f>100-G35</f>
        <v>68.104987836620126</v>
      </c>
      <c r="H36" s="259"/>
      <c r="I36" s="260">
        <v>0.69492201653717156</v>
      </c>
      <c r="J36" s="248"/>
      <c r="K36" s="112"/>
    </row>
    <row r="37" spans="1:11" ht="15.5" x14ac:dyDescent="0.35">
      <c r="A37" s="251"/>
      <c r="B37" s="63" t="s">
        <v>102</v>
      </c>
      <c r="C37" s="67"/>
      <c r="D37" s="67"/>
      <c r="E37" s="252"/>
      <c r="F37" s="67"/>
      <c r="G37" s="254"/>
      <c r="H37" s="254"/>
      <c r="I37" s="255"/>
      <c r="J37" s="67"/>
      <c r="K37" s="112"/>
    </row>
    <row r="38" spans="1:11" ht="15.5" x14ac:dyDescent="0.35">
      <c r="A38" s="238" t="s">
        <v>112</v>
      </c>
      <c r="B38" s="59" t="s">
        <v>133</v>
      </c>
      <c r="C38" s="239" t="s">
        <v>134</v>
      </c>
      <c r="D38" s="239"/>
      <c r="E38" s="60" t="s">
        <v>102</v>
      </c>
      <c r="F38" s="239" t="s">
        <v>35</v>
      </c>
      <c r="G38" s="240">
        <v>39.430740624949728</v>
      </c>
      <c r="H38" s="257">
        <v>0.3901996296952806</v>
      </c>
      <c r="I38" s="258">
        <v>0.37808829495894486</v>
      </c>
      <c r="J38" s="249" t="s">
        <v>122</v>
      </c>
      <c r="K38" s="112"/>
    </row>
    <row r="39" spans="1:11" ht="15.5" x14ac:dyDescent="0.35">
      <c r="A39" s="238"/>
      <c r="B39" s="59" t="s">
        <v>135</v>
      </c>
      <c r="C39" s="239" t="s">
        <v>134</v>
      </c>
      <c r="D39" s="239"/>
      <c r="E39" s="60" t="s">
        <v>102</v>
      </c>
      <c r="F39" s="239" t="s">
        <v>35</v>
      </c>
      <c r="G39" s="240">
        <f>100-G38</f>
        <v>60.569259375050272</v>
      </c>
      <c r="H39" s="257"/>
      <c r="I39" s="258">
        <v>0.6219117050410552</v>
      </c>
      <c r="J39" s="249"/>
      <c r="K39" s="112"/>
    </row>
    <row r="40" spans="1:11" ht="15.5" x14ac:dyDescent="0.35">
      <c r="A40" s="251"/>
      <c r="B40" s="63" t="s">
        <v>136</v>
      </c>
      <c r="C40" s="67"/>
      <c r="D40" s="67"/>
      <c r="E40" s="252"/>
      <c r="F40" s="67"/>
      <c r="G40" s="254"/>
      <c r="H40" s="254"/>
      <c r="I40" s="255"/>
      <c r="J40" s="67"/>
      <c r="K40" s="112"/>
    </row>
    <row r="41" spans="1:11" ht="15.5" x14ac:dyDescent="0.35">
      <c r="A41" s="238" t="s">
        <v>112</v>
      </c>
      <c r="B41" s="59" t="s">
        <v>133</v>
      </c>
      <c r="C41" s="239" t="s">
        <v>134</v>
      </c>
      <c r="D41" s="239"/>
      <c r="E41" s="60" t="s">
        <v>136</v>
      </c>
      <c r="F41" s="239" t="s">
        <v>35</v>
      </c>
      <c r="G41" s="240">
        <v>32.315541233171686</v>
      </c>
      <c r="H41" s="257">
        <v>0.3228183566544543</v>
      </c>
      <c r="I41" s="258">
        <v>0.31741707083246373</v>
      </c>
      <c r="J41" s="249"/>
      <c r="K41" s="112"/>
    </row>
    <row r="42" spans="1:11" ht="15.5" x14ac:dyDescent="0.35">
      <c r="A42" s="238"/>
      <c r="B42" s="59" t="s">
        <v>135</v>
      </c>
      <c r="C42" s="239" t="s">
        <v>134</v>
      </c>
      <c r="D42" s="239"/>
      <c r="E42" s="60" t="s">
        <v>136</v>
      </c>
      <c r="F42" s="239" t="s">
        <v>35</v>
      </c>
      <c r="G42" s="240">
        <f>100-G41</f>
        <v>67.684458766828314</v>
      </c>
      <c r="H42" s="257"/>
      <c r="I42" s="258">
        <v>0.68258292916753627</v>
      </c>
      <c r="J42" s="249"/>
      <c r="K42" s="112"/>
    </row>
    <row r="43" spans="1:11" ht="15.5" x14ac:dyDescent="0.35">
      <c r="A43" s="251"/>
      <c r="B43" s="63" t="s">
        <v>137</v>
      </c>
      <c r="C43" s="67"/>
      <c r="D43" s="67"/>
      <c r="E43" s="252"/>
      <c r="F43" s="67"/>
      <c r="G43" s="254"/>
      <c r="H43" s="254"/>
      <c r="I43" s="255"/>
      <c r="J43" s="253" t="s">
        <v>138</v>
      </c>
      <c r="K43" s="112"/>
    </row>
    <row r="44" spans="1:11" ht="15.5" x14ac:dyDescent="0.35">
      <c r="A44" s="238" t="s">
        <v>112</v>
      </c>
      <c r="B44" s="59" t="s">
        <v>133</v>
      </c>
      <c r="C44" s="239" t="s">
        <v>134</v>
      </c>
      <c r="D44" s="239"/>
      <c r="E44" s="60" t="s">
        <v>137</v>
      </c>
      <c r="F44" s="239" t="s">
        <v>35</v>
      </c>
      <c r="G44" s="261">
        <v>100</v>
      </c>
      <c r="H44" s="262">
        <v>100</v>
      </c>
      <c r="I44" s="547">
        <v>1</v>
      </c>
      <c r="J44" s="249"/>
      <c r="K44" s="112"/>
    </row>
    <row r="45" spans="1:11" ht="15.5" x14ac:dyDescent="0.35">
      <c r="A45" s="238"/>
      <c r="B45" s="59" t="s">
        <v>135</v>
      </c>
      <c r="C45" s="239"/>
      <c r="D45" s="239"/>
      <c r="E45" s="60" t="s">
        <v>137</v>
      </c>
      <c r="F45" s="239" t="s">
        <v>35</v>
      </c>
      <c r="G45" s="261">
        <v>0</v>
      </c>
      <c r="H45" s="262"/>
      <c r="I45" s="258">
        <v>0</v>
      </c>
      <c r="J45" s="249"/>
      <c r="K45" s="112"/>
    </row>
    <row r="46" spans="1:11" ht="15.5" x14ac:dyDescent="0.35">
      <c r="A46" s="251"/>
      <c r="B46" s="63" t="s">
        <v>139</v>
      </c>
      <c r="C46" s="67"/>
      <c r="D46" s="67"/>
      <c r="E46" s="252"/>
      <c r="F46" s="67"/>
      <c r="G46" s="253"/>
      <c r="H46" s="254"/>
      <c r="I46" s="255"/>
      <c r="J46" s="253" t="s">
        <v>140</v>
      </c>
      <c r="K46" s="112"/>
    </row>
    <row r="47" spans="1:11" ht="16" customHeight="1" x14ac:dyDescent="0.35">
      <c r="A47" s="238" t="s">
        <v>112</v>
      </c>
      <c r="B47" s="59" t="s">
        <v>133</v>
      </c>
      <c r="C47" s="239" t="s">
        <v>134</v>
      </c>
      <c r="D47" s="239"/>
      <c r="E47" s="60" t="s">
        <v>139</v>
      </c>
      <c r="F47" s="239" t="s">
        <v>35</v>
      </c>
      <c r="G47" s="261">
        <v>0</v>
      </c>
      <c r="H47" s="262">
        <v>0</v>
      </c>
      <c r="I47" s="565"/>
      <c r="J47" s="248" t="s">
        <v>141</v>
      </c>
      <c r="K47" s="112"/>
    </row>
    <row r="48" spans="1:11" ht="13" customHeight="1" x14ac:dyDescent="0.35">
      <c r="A48" s="238"/>
      <c r="B48" s="59" t="s">
        <v>135</v>
      </c>
      <c r="C48" s="239" t="s">
        <v>134</v>
      </c>
      <c r="D48" s="239"/>
      <c r="E48" s="60" t="s">
        <v>139</v>
      </c>
      <c r="F48" s="239" t="s">
        <v>35</v>
      </c>
      <c r="G48" s="261">
        <v>100</v>
      </c>
      <c r="H48" s="262"/>
      <c r="I48" s="565"/>
      <c r="J48" s="548" t="s">
        <v>141</v>
      </c>
      <c r="K48" s="112"/>
    </row>
    <row r="49" spans="1:11" ht="15.5" x14ac:dyDescent="0.35">
      <c r="A49" s="234"/>
      <c r="B49" s="55" t="s">
        <v>142</v>
      </c>
      <c r="C49" s="235"/>
      <c r="D49" s="235"/>
      <c r="E49" s="235"/>
      <c r="F49" s="235"/>
      <c r="G49" s="244"/>
      <c r="H49" s="244"/>
      <c r="I49" s="245"/>
      <c r="J49" s="246"/>
      <c r="K49" s="112"/>
    </row>
    <row r="50" spans="1:11" ht="15.5" x14ac:dyDescent="0.35">
      <c r="A50" s="251"/>
      <c r="B50" s="63" t="s">
        <v>142</v>
      </c>
      <c r="C50" s="67"/>
      <c r="D50" s="67"/>
      <c r="E50" s="252"/>
      <c r="F50" s="67"/>
      <c r="G50" s="254"/>
      <c r="H50" s="254"/>
      <c r="I50" s="255"/>
      <c r="J50" s="67"/>
      <c r="K50" s="112"/>
    </row>
    <row r="51" spans="1:11" ht="15.5" x14ac:dyDescent="0.35">
      <c r="A51" s="238" t="s">
        <v>112</v>
      </c>
      <c r="B51" s="58" t="s">
        <v>143</v>
      </c>
      <c r="C51" s="239" t="s">
        <v>134</v>
      </c>
      <c r="D51" s="239" t="s">
        <v>13</v>
      </c>
      <c r="E51" s="83" t="s">
        <v>14</v>
      </c>
      <c r="F51" s="239" t="s">
        <v>144</v>
      </c>
      <c r="G51" s="240">
        <v>376.788836</v>
      </c>
      <c r="H51" s="241">
        <v>445.44556898041401</v>
      </c>
      <c r="I51" s="242">
        <v>449.431729376097</v>
      </c>
      <c r="J51" s="248"/>
      <c r="K51" s="112"/>
    </row>
    <row r="52" spans="1:11" ht="15.5" x14ac:dyDescent="0.35">
      <c r="A52" s="238" t="s">
        <v>112</v>
      </c>
      <c r="B52" s="58" t="s">
        <v>145</v>
      </c>
      <c r="C52" s="239" t="s">
        <v>134</v>
      </c>
      <c r="D52" s="239"/>
      <c r="E52" s="239" t="s">
        <v>95</v>
      </c>
      <c r="F52" s="239" t="s">
        <v>144</v>
      </c>
      <c r="G52" s="240">
        <v>375.24872799999997</v>
      </c>
      <c r="H52" s="241">
        <v>440.44646615900001</v>
      </c>
      <c r="I52" s="242">
        <v>445.67856731609703</v>
      </c>
      <c r="J52" s="263" t="s">
        <v>122</v>
      </c>
      <c r="K52" s="112"/>
    </row>
    <row r="53" spans="1:11" ht="19" customHeight="1" x14ac:dyDescent="0.35">
      <c r="A53" s="238" t="s">
        <v>112</v>
      </c>
      <c r="B53" s="58" t="s">
        <v>146</v>
      </c>
      <c r="C53" s="239" t="s">
        <v>134</v>
      </c>
      <c r="D53" s="239"/>
      <c r="E53" s="239" t="s">
        <v>124</v>
      </c>
      <c r="F53" s="239" t="s">
        <v>144</v>
      </c>
      <c r="G53" s="240">
        <v>0.32800000000000001</v>
      </c>
      <c r="H53" s="241">
        <v>0</v>
      </c>
      <c r="I53" s="242">
        <v>0</v>
      </c>
      <c r="J53" s="264" t="s">
        <v>147</v>
      </c>
      <c r="K53" s="112"/>
    </row>
    <row r="54" spans="1:11" ht="15.5" x14ac:dyDescent="0.35">
      <c r="A54" s="238" t="s">
        <v>112</v>
      </c>
      <c r="B54" s="58" t="s">
        <v>148</v>
      </c>
      <c r="C54" s="239" t="s">
        <v>134</v>
      </c>
      <c r="D54" s="239"/>
      <c r="E54" s="239" t="s">
        <v>126</v>
      </c>
      <c r="F54" s="239" t="s">
        <v>144</v>
      </c>
      <c r="G54" s="240">
        <v>6.9000000000000006E-2</v>
      </c>
      <c r="H54" s="241">
        <v>1.446</v>
      </c>
      <c r="I54" s="242">
        <v>3.7221620599999299</v>
      </c>
      <c r="J54" s="263"/>
      <c r="K54" s="112"/>
    </row>
    <row r="55" spans="1:11" ht="23" customHeight="1" x14ac:dyDescent="0.35">
      <c r="A55" s="238" t="s">
        <v>112</v>
      </c>
      <c r="B55" s="58" t="s">
        <v>149</v>
      </c>
      <c r="C55" s="239" t="s">
        <v>134</v>
      </c>
      <c r="D55" s="239"/>
      <c r="E55" s="239" t="s">
        <v>128</v>
      </c>
      <c r="F55" s="239" t="s">
        <v>144</v>
      </c>
      <c r="G55" s="240">
        <v>0</v>
      </c>
      <c r="H55" s="241">
        <v>1.9917060214136799</v>
      </c>
      <c r="I55" s="565"/>
      <c r="J55" s="248"/>
      <c r="K55" s="112"/>
    </row>
    <row r="56" spans="1:11" ht="15.5" x14ac:dyDescent="0.35">
      <c r="A56" s="238" t="s">
        <v>112</v>
      </c>
      <c r="B56" s="58" t="s">
        <v>150</v>
      </c>
      <c r="C56" s="239" t="s">
        <v>134</v>
      </c>
      <c r="D56" s="239"/>
      <c r="E56" s="239" t="s">
        <v>129</v>
      </c>
      <c r="F56" s="239" t="s">
        <v>144</v>
      </c>
      <c r="G56" s="240">
        <v>1.1431080000000158</v>
      </c>
      <c r="H56" s="241">
        <v>1.5613968000002956</v>
      </c>
      <c r="I56" s="242">
        <v>3.1000000000062755E-2</v>
      </c>
      <c r="J56" s="250"/>
      <c r="K56" s="112"/>
    </row>
    <row r="57" spans="1:11" ht="15.5" x14ac:dyDescent="0.35">
      <c r="A57" s="251"/>
      <c r="B57" s="63" t="s">
        <v>142</v>
      </c>
      <c r="C57" s="67"/>
      <c r="D57" s="67"/>
      <c r="E57" s="252"/>
      <c r="F57" s="67"/>
      <c r="G57" s="254"/>
      <c r="H57" s="254"/>
      <c r="I57" s="255"/>
      <c r="J57" s="67"/>
      <c r="K57" s="112"/>
    </row>
    <row r="58" spans="1:11" ht="15.5" x14ac:dyDescent="0.35">
      <c r="A58" s="238" t="s">
        <v>112</v>
      </c>
      <c r="B58" s="58" t="s">
        <v>151</v>
      </c>
      <c r="C58" s="239" t="s">
        <v>134</v>
      </c>
      <c r="D58" s="239"/>
      <c r="E58" s="83" t="s">
        <v>14</v>
      </c>
      <c r="F58" s="239" t="s">
        <v>35</v>
      </c>
      <c r="G58" s="265">
        <v>1</v>
      </c>
      <c r="H58" s="266">
        <v>1</v>
      </c>
      <c r="I58" s="267">
        <v>1</v>
      </c>
      <c r="J58" s="248"/>
      <c r="K58" s="112"/>
    </row>
    <row r="59" spans="1:11" ht="15.5" x14ac:dyDescent="0.35">
      <c r="A59" s="238" t="s">
        <v>112</v>
      </c>
      <c r="B59" s="58" t="s">
        <v>152</v>
      </c>
      <c r="C59" s="239" t="s">
        <v>134</v>
      </c>
      <c r="D59" s="239"/>
      <c r="E59" s="239" t="s">
        <v>95</v>
      </c>
      <c r="F59" s="239" t="s">
        <v>35</v>
      </c>
      <c r="G59" s="265">
        <v>0.99591254343852154</v>
      </c>
      <c r="H59" s="266">
        <v>0.98877729812678006</v>
      </c>
      <c r="I59" s="267">
        <v>0.99164909414559999</v>
      </c>
      <c r="J59" s="263" t="s">
        <v>122</v>
      </c>
      <c r="K59" s="112"/>
    </row>
    <row r="60" spans="1:11" ht="15.5" x14ac:dyDescent="0.35">
      <c r="A60" s="238" t="s">
        <v>112</v>
      </c>
      <c r="B60" s="58" t="s">
        <v>153</v>
      </c>
      <c r="C60" s="239" t="s">
        <v>134</v>
      </c>
      <c r="D60" s="239"/>
      <c r="E60" s="239" t="s">
        <v>124</v>
      </c>
      <c r="F60" s="239" t="s">
        <v>35</v>
      </c>
      <c r="G60" s="265">
        <v>8.7051411470163628E-4</v>
      </c>
      <c r="H60" s="266">
        <v>0</v>
      </c>
      <c r="I60" s="267">
        <v>0</v>
      </c>
      <c r="J60" s="248"/>
      <c r="K60" s="112"/>
    </row>
    <row r="61" spans="1:11" ht="15.5" x14ac:dyDescent="0.35">
      <c r="A61" s="238" t="s">
        <v>112</v>
      </c>
      <c r="B61" s="58" t="s">
        <v>154</v>
      </c>
      <c r="C61" s="239" t="s">
        <v>134</v>
      </c>
      <c r="D61" s="239"/>
      <c r="E61" s="239" t="s">
        <v>126</v>
      </c>
      <c r="F61" s="239" t="s">
        <v>35</v>
      </c>
      <c r="G61" s="265">
        <v>1.8312644486101495E-4</v>
      </c>
      <c r="H61" s="266">
        <v>3.246187863782701E-3</v>
      </c>
      <c r="I61" s="267">
        <v>8.2819298609981343E-3</v>
      </c>
      <c r="J61" s="248"/>
      <c r="K61" s="112"/>
    </row>
    <row r="62" spans="1:11" ht="22.5" customHeight="1" x14ac:dyDescent="0.35">
      <c r="A62" s="238" t="s">
        <v>112</v>
      </c>
      <c r="B62" s="58" t="s">
        <v>155</v>
      </c>
      <c r="C62" s="239" t="s">
        <v>134</v>
      </c>
      <c r="D62" s="239"/>
      <c r="E62" s="239" t="s">
        <v>128</v>
      </c>
      <c r="F62" s="239" t="s">
        <v>35</v>
      </c>
      <c r="G62" s="265">
        <v>0</v>
      </c>
      <c r="H62" s="266">
        <v>4.4712668844647417E-3</v>
      </c>
      <c r="I62" s="566"/>
      <c r="J62" s="248"/>
      <c r="K62" s="112"/>
    </row>
    <row r="63" spans="1:11" ht="15.5" x14ac:dyDescent="0.35">
      <c r="A63" s="238" t="s">
        <v>112</v>
      </c>
      <c r="B63" s="58" t="s">
        <v>156</v>
      </c>
      <c r="C63" s="239" t="s">
        <v>134</v>
      </c>
      <c r="D63" s="239"/>
      <c r="E63" s="239" t="s">
        <v>129</v>
      </c>
      <c r="F63" s="239" t="s">
        <v>35</v>
      </c>
      <c r="G63" s="265">
        <v>3.0338160019157674E-3</v>
      </c>
      <c r="H63" s="266">
        <v>3.50524712497241E-3</v>
      </c>
      <c r="I63" s="267">
        <v>6.8975993401928002E-5</v>
      </c>
      <c r="J63" s="248"/>
      <c r="K63" s="112"/>
    </row>
    <row r="64" spans="1:11" ht="15.5" x14ac:dyDescent="0.35">
      <c r="A64" s="238" t="s">
        <v>112</v>
      </c>
      <c r="B64" s="61" t="s">
        <v>157</v>
      </c>
      <c r="C64" s="239" t="s">
        <v>158</v>
      </c>
      <c r="D64" s="239"/>
      <c r="E64" s="83" t="s">
        <v>14</v>
      </c>
      <c r="F64" s="239" t="s">
        <v>108</v>
      </c>
      <c r="G64" s="261">
        <v>0</v>
      </c>
      <c r="H64" s="262">
        <v>0</v>
      </c>
      <c r="I64" s="268">
        <v>0</v>
      </c>
      <c r="J64" s="248"/>
      <c r="K64" s="112"/>
    </row>
    <row r="65" spans="1:11" ht="26" x14ac:dyDescent="0.35">
      <c r="A65" s="238" t="s">
        <v>112</v>
      </c>
      <c r="B65" s="61" t="s">
        <v>159</v>
      </c>
      <c r="C65" s="239" t="s">
        <v>158</v>
      </c>
      <c r="D65" s="239"/>
      <c r="E65" s="83" t="s">
        <v>14</v>
      </c>
      <c r="F65" s="239" t="s">
        <v>160</v>
      </c>
      <c r="G65" s="261">
        <v>0</v>
      </c>
      <c r="H65" s="262">
        <v>0</v>
      </c>
      <c r="I65" s="268">
        <v>0</v>
      </c>
      <c r="J65" s="269"/>
      <c r="K65" s="112"/>
    </row>
    <row r="66" spans="1:11" ht="15.5" x14ac:dyDescent="0.35">
      <c r="A66" s="238" t="s">
        <v>112</v>
      </c>
      <c r="B66" s="61" t="s">
        <v>161</v>
      </c>
      <c r="C66" s="239" t="s">
        <v>158</v>
      </c>
      <c r="D66" s="239"/>
      <c r="E66" s="83" t="s">
        <v>14</v>
      </c>
      <c r="F66" s="239" t="s">
        <v>162</v>
      </c>
      <c r="G66" s="261">
        <v>0.2</v>
      </c>
      <c r="H66" s="262">
        <v>0</v>
      </c>
      <c r="I66" s="268">
        <v>0</v>
      </c>
      <c r="J66" s="269"/>
      <c r="K66" s="112"/>
    </row>
    <row r="67" spans="1:11" ht="15.5" x14ac:dyDescent="0.35">
      <c r="A67" s="238" t="s">
        <v>112</v>
      </c>
      <c r="B67" s="61" t="s">
        <v>163</v>
      </c>
      <c r="C67" s="239" t="s">
        <v>134</v>
      </c>
      <c r="D67" s="239"/>
      <c r="E67" s="83" t="s">
        <v>14</v>
      </c>
      <c r="F67" s="239" t="s">
        <v>35</v>
      </c>
      <c r="G67" s="265">
        <v>1</v>
      </c>
      <c r="H67" s="270">
        <v>100</v>
      </c>
      <c r="I67" s="271">
        <v>100</v>
      </c>
      <c r="J67" s="248"/>
      <c r="K67" s="112"/>
    </row>
    <row r="68" spans="1:11" ht="47.5" customHeight="1" x14ac:dyDescent="0.35">
      <c r="A68" s="178"/>
      <c r="B68" s="631" t="s">
        <v>879</v>
      </c>
      <c r="C68" s="632"/>
      <c r="D68" s="632"/>
      <c r="E68" s="632"/>
      <c r="F68" s="632"/>
      <c r="G68" s="632"/>
      <c r="H68" s="632"/>
      <c r="I68" s="632"/>
      <c r="J68" s="632"/>
      <c r="K68" s="102"/>
    </row>
  </sheetData>
  <mergeCells count="3">
    <mergeCell ref="A1:B1"/>
    <mergeCell ref="C1:J1"/>
    <mergeCell ref="B68:J68"/>
  </mergeCells>
  <hyperlinks>
    <hyperlink ref="K1" location="'Table of contents'!A1" display="'Table of contents'!A1" xr:uid="{34B1B168-0928-4049-AF36-C36C2245BBB0}"/>
  </hyperlinks>
  <pageMargins left="0.7" right="0.7" top="0.75" bottom="0.75" header="0.3" footer="0.3"/>
</worksheet>
</file>

<file path=docMetadata/LabelInfo.xml><?xml version="1.0" encoding="utf-8"?>
<clbl:labelList xmlns:clbl="http://schemas.microsoft.com/office/2020/mipLabelMetadata">
  <clbl:label id="{2d26f538-337a-4593-a7e6-123667b1a538}" enabled="1" method="Standard" siteId="{e242425b-70fc-44dc-9ddf-c21e304e6c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32</vt:i4>
      </vt:variant>
    </vt:vector>
  </HeadingPairs>
  <TitlesOfParts>
    <vt:vector size="32" baseType="lpstr">
      <vt:lpstr>Introduction &amp; disclaimer</vt:lpstr>
      <vt:lpstr>Useful disclosures</vt:lpstr>
      <vt:lpstr>Reporting scope</vt:lpstr>
      <vt:lpstr>Audited data</vt:lpstr>
      <vt:lpstr>E-Greenhouse gas emissions</vt:lpstr>
      <vt:lpstr>E-Air</vt:lpstr>
      <vt:lpstr>E-Development &amp; solutions</vt:lpstr>
      <vt:lpstr>E-Biodiversity</vt:lpstr>
      <vt:lpstr>E-Water resources management</vt:lpstr>
      <vt:lpstr>E-Primary materials consumption</vt:lpstr>
      <vt:lpstr>E-Conventional wastes</vt:lpstr>
      <vt:lpstr>E-Radioactive wastes</vt:lpstr>
      <vt:lpstr>E-EMS</vt:lpstr>
      <vt:lpstr>E-Nuclear Safety</vt:lpstr>
      <vt:lpstr>E-Production &amp; Capacity</vt:lpstr>
      <vt:lpstr>E-Networks</vt:lpstr>
      <vt:lpstr>E-Investments</vt:lpstr>
      <vt:lpstr>S-Worforce</vt:lpstr>
      <vt:lpstr>S-Diversity</vt:lpstr>
      <vt:lpstr>S-Fuel poverty</vt:lpstr>
      <vt:lpstr>S-Health &amp; safety</vt:lpstr>
      <vt:lpstr>S-Remuneration</vt:lpstr>
      <vt:lpstr>S-Training</vt:lpstr>
      <vt:lpstr>G-Ethics &amp; Compliance</vt:lpstr>
      <vt:lpstr>G-Responsible purchasing</vt:lpstr>
      <vt:lpstr>G-Taxes</vt:lpstr>
      <vt:lpstr>G-R&amp;D</vt:lpstr>
      <vt:lpstr>G-External &amp; internal dialogue</vt:lpstr>
      <vt:lpstr>G-Philanthropy</vt:lpstr>
      <vt:lpstr>G-Corporate Governance</vt:lpstr>
      <vt:lpstr>Overview of KPI</vt:lpstr>
      <vt:lpstr>ESG Rating</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CHEVALIER Celia</dc:creator>
  <cp:lastModifiedBy>CHEVALIER Celia</cp:lastModifiedBy>
  <dcterms:created xsi:type="dcterms:W3CDTF">2026-06-02T08:14:21Z</dcterms:created>
  <dcterms:modified xsi:type="dcterms:W3CDTF">2026-06-19T13:05:49Z</dcterms:modified>
</cp:coreProperties>
</file>