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tables/table1.xml" ContentType="application/vnd.openxmlformats-officedocument.spreadsheetml.table+xml"/>
  <Override PartName="/xl/drawings/drawing6.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hidePivotFieldList="1"/>
  <mc:AlternateContent xmlns:mc="http://schemas.openxmlformats.org/markup-compatibility/2006">
    <mc:Choice Requires="x15">
      <x15ac:absPath xmlns:x15ac="http://schemas.microsoft.com/office/spreadsheetml/2010/11/ac" url="https://edfonline.sharepoint.com/sites/DIMOpenspace/Documents partages/2025/FY 2025/Operational Pack 2025/"/>
    </mc:Choice>
  </mc:AlternateContent>
  <xr:revisionPtr revIDLastSave="1" documentId="114_{BBC8369F-B353-4C3F-8012-13AECAA3FB6A}" xr6:coauthVersionLast="47" xr6:coauthVersionMax="47" xr10:uidLastSave="{FF840322-917B-4D87-B25C-246AC0FF3AE2}"/>
  <bookViews>
    <workbookView xWindow="-28920" yWindow="-120" windowWidth="29040" windowHeight="15720" tabRatio="776" activeTab="5" xr2:uid="{00000000-000D-0000-FFFF-FFFF00000000}"/>
  </bookViews>
  <sheets>
    <sheet name="Table of contents" sheetId="63" r:id="rId1"/>
    <sheet name="1.Group installed capacity" sheetId="77" r:id="rId2"/>
    <sheet name="2.EDF Nuclear fleet" sheetId="88" r:id="rId3"/>
    <sheet name="3.Group Ren. installed capacity" sheetId="83" r:id="rId4"/>
    <sheet name="4.Group power plants list" sheetId="87" r:id="rId5"/>
    <sheet name="5.Group output " sheetId="75" r:id="rId6"/>
    <sheet name="6.Group CO2 emissions" sheetId="89" r:id="rId7"/>
    <sheet name="Glossary &amp; methodology" sheetId="71" r:id="rId8"/>
  </sheets>
  <definedNames>
    <definedName name="_xlnm.Print_Area" localSheetId="2">'2.EDF Nuclear fleet'!$A$1:$M$42</definedName>
    <definedName name="_xlnm.Print_Area" localSheetId="3">'3.Group Ren. installed capacity'!$A$1:$M$86</definedName>
    <definedName name="_xlnm.Print_Area" localSheetId="5">'5.Group output '!$A$1:$H$29</definedName>
    <definedName name="_xlnm.Print_Area" localSheetId="6">'6.Group CO2 emissions'!$B$1:$J$47</definedName>
    <definedName name="_xlnm.Print_Area" localSheetId="7">'Glossary &amp; methodology'!$A$1:$I$19</definedName>
    <definedName name="_xlnm.Print_Area" localSheetId="0">'Table of contents'!$A$1:$Z$76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4" i="77" l="1"/>
  <c r="C10" i="77"/>
  <c r="B13" i="77"/>
  <c r="G343" i="87" l="1"/>
  <c r="G158" i="87"/>
  <c r="G70" i="87"/>
  <c r="G521" i="87" l="1"/>
  <c r="G520" i="87"/>
  <c r="E75" i="83" l="1"/>
  <c r="D75" i="83"/>
  <c r="D48" i="88" l="1"/>
  <c r="D189" i="83" l="1"/>
  <c r="D185" i="83" l="1"/>
  <c r="C17" i="77" l="1"/>
  <c r="H7" i="89" l="1"/>
  <c r="G7" i="89"/>
  <c r="C143" i="83" l="1"/>
  <c r="C145" i="83" s="1"/>
  <c r="C117" i="83"/>
  <c r="C119" i="83" s="1"/>
  <c r="D56" i="88" l="1"/>
  <c r="C55" i="88"/>
  <c r="C56" i="88" s="1"/>
  <c r="C48" i="88"/>
  <c r="D40" i="88"/>
  <c r="C40" i="88"/>
  <c r="D38" i="88"/>
  <c r="C37" i="88"/>
  <c r="C38" i="88" s="1"/>
  <c r="C30" i="88"/>
  <c r="D27" i="88"/>
  <c r="D24" i="88"/>
  <c r="D15" i="88"/>
  <c r="B14" i="77"/>
  <c r="B10" i="77"/>
  <c r="B11" i="77"/>
  <c r="B12" i="77"/>
  <c r="B15" i="77"/>
  <c r="B16" i="77"/>
  <c r="D41" i="88" l="1"/>
  <c r="B17" i="77"/>
  <c r="D30" i="88"/>
  <c r="C41" i="88"/>
  <c r="F617" i="87" l="1"/>
  <c r="E617" i="87"/>
  <c r="G617" i="87"/>
  <c r="I39" i="83" l="1"/>
  <c r="I50" i="83" s="1"/>
  <c r="I61" i="83" s="1"/>
  <c r="J39" i="83"/>
  <c r="J50" i="83" s="1"/>
  <c r="J61" i="83" s="1"/>
  <c r="L39" i="83"/>
  <c r="L50" i="83" s="1"/>
  <c r="L61" i="83" s="1"/>
  <c r="M39" i="83"/>
  <c r="M50" i="83" s="1"/>
  <c r="M61" i="83" s="1"/>
  <c r="L82" i="83"/>
  <c r="I82" i="83"/>
  <c r="L71" i="83"/>
  <c r="I71" i="83"/>
  <c r="L69" i="83"/>
  <c r="I69" i="83"/>
  <c r="L37" i="83"/>
  <c r="L48" i="83" s="1"/>
  <c r="L59" i="83" s="1"/>
  <c r="I37" i="83"/>
  <c r="I48" i="83" s="1"/>
  <c r="I59" i="83" s="1"/>
  <c r="M28" i="83"/>
  <c r="L28" i="83"/>
  <c r="J28" i="83"/>
  <c r="I28" i="83"/>
  <c r="L26" i="83"/>
  <c r="I26" i="83"/>
  <c r="M18" i="83"/>
  <c r="L18" i="83"/>
  <c r="J18" i="83"/>
  <c r="I18" i="83"/>
  <c r="L16" i="83"/>
  <c r="I16" i="83"/>
  <c r="H31" i="77"/>
  <c r="G31" i="77"/>
  <c r="F31" i="77"/>
  <c r="E31" i="77"/>
  <c r="D31" i="77"/>
  <c r="C31" i="77"/>
  <c r="E17" i="77"/>
  <c r="D17" i="77"/>
  <c r="B15" i="75" l="1"/>
  <c r="B27" i="77"/>
  <c r="H17" i="77"/>
  <c r="G17" i="77"/>
  <c r="F17" i="77"/>
  <c r="H18" i="75"/>
  <c r="G18" i="75"/>
  <c r="F18" i="75"/>
  <c r="D18" i="75"/>
  <c r="E18" i="75"/>
  <c r="C18" i="75"/>
  <c r="B13" i="75"/>
  <c r="B14" i="75"/>
  <c r="B16" i="75"/>
  <c r="B17" i="75"/>
  <c r="B12" i="75"/>
  <c r="B11" i="75"/>
  <c r="B24" i="77"/>
  <c r="B25" i="77"/>
  <c r="B26" i="77"/>
  <c r="B28" i="77"/>
  <c r="B29" i="77"/>
  <c r="B30" i="77"/>
  <c r="B31" i="77" l="1"/>
  <c r="B18" i="75"/>
  <c r="E20" i="75" s="1"/>
  <c r="H20" i="75" l="1"/>
  <c r="D20" i="75"/>
  <c r="C20" i="75"/>
  <c r="G20" i="75"/>
  <c r="F20" i="75"/>
  <c r="B19" i="75" l="1"/>
  <c r="B32" i="77" l="1"/>
  <c r="B18" i="77"/>
  <c r="C18" i="77" l="1"/>
  <c r="D18" i="77"/>
  <c r="F32" i="77"/>
  <c r="F18" i="77"/>
  <c r="G18" i="77"/>
  <c r="E18" i="77"/>
  <c r="H32" i="77"/>
  <c r="H18" i="77"/>
  <c r="D32" i="77"/>
  <c r="E32" i="77"/>
  <c r="G32" i="77"/>
  <c r="C32" i="77"/>
</calcChain>
</file>

<file path=xl/sharedStrings.xml><?xml version="1.0" encoding="utf-8"?>
<sst xmlns="http://schemas.openxmlformats.org/spreadsheetml/2006/main" count="4307" uniqueCount="847">
  <si>
    <t xml:space="preserve"> </t>
  </si>
  <si>
    <t>Total</t>
  </si>
  <si>
    <t>Gas</t>
  </si>
  <si>
    <t>France - Generation and supply activities</t>
  </si>
  <si>
    <t>United Kingdom</t>
  </si>
  <si>
    <t>Italy</t>
  </si>
  <si>
    <t>Group total</t>
  </si>
  <si>
    <t>Fully consolidated electricity capacity</t>
  </si>
  <si>
    <t>-</t>
  </si>
  <si>
    <t>(1) Regulated activities: Enedis, ÉS and island activities; Enedis, an independant EDF subsidiary as defined in the French energy code.</t>
  </si>
  <si>
    <t>Type / Power</t>
  </si>
  <si>
    <t>Plant</t>
  </si>
  <si>
    <t>Power (in MW)</t>
  </si>
  <si>
    <t xml:space="preserve">Number of reactors </t>
  </si>
  <si>
    <t>900MW</t>
  </si>
  <si>
    <t>Gravelines</t>
  </si>
  <si>
    <t>Saint-Laurent</t>
  </si>
  <si>
    <t>Dampierre</t>
  </si>
  <si>
    <t>Chinon</t>
  </si>
  <si>
    <t>Blayais</t>
  </si>
  <si>
    <t>Bugey</t>
  </si>
  <si>
    <t>Cruas</t>
  </si>
  <si>
    <t>Tricastin</t>
  </si>
  <si>
    <t>1300MW</t>
  </si>
  <si>
    <t>Penly</t>
  </si>
  <si>
    <t>Paluel</t>
  </si>
  <si>
    <t>Flamanville</t>
  </si>
  <si>
    <t>Nogent-sur-Seine</t>
  </si>
  <si>
    <t>Cattenom</t>
  </si>
  <si>
    <t>Saint-Alban</t>
  </si>
  <si>
    <t>Belleville-sur-Loire</t>
  </si>
  <si>
    <t>1450MW</t>
  </si>
  <si>
    <t>Chooz</t>
  </si>
  <si>
    <t>Civaux</t>
  </si>
  <si>
    <t xml:space="preserve">Type </t>
  </si>
  <si>
    <t>Torness</t>
  </si>
  <si>
    <t>Hartlepool</t>
  </si>
  <si>
    <t>Doel 4</t>
  </si>
  <si>
    <t>Heysham</t>
  </si>
  <si>
    <t>Total Belgium</t>
  </si>
  <si>
    <t>Sizewell B</t>
  </si>
  <si>
    <t>Total UK</t>
  </si>
  <si>
    <t>Type</t>
  </si>
  <si>
    <t>(1) Advanced Gas-cooled Reactor.</t>
  </si>
  <si>
    <t>(2) Pressurised Water Reactor.</t>
  </si>
  <si>
    <t>(3) European Pressurised Reactor.</t>
  </si>
  <si>
    <t>In MW</t>
  </si>
  <si>
    <t>Gross</t>
  </si>
  <si>
    <t>Net</t>
  </si>
  <si>
    <t>ONSHORE WIND</t>
  </si>
  <si>
    <t>Onshore wind</t>
  </si>
  <si>
    <t>USA</t>
  </si>
  <si>
    <t>France</t>
  </si>
  <si>
    <t>Canada</t>
  </si>
  <si>
    <t>Greece</t>
  </si>
  <si>
    <t>Mexico</t>
  </si>
  <si>
    <t>Germany</t>
  </si>
  <si>
    <t>Poland</t>
  </si>
  <si>
    <t>Brazil</t>
  </si>
  <si>
    <t>OFFSHORE WIND</t>
  </si>
  <si>
    <t>China</t>
  </si>
  <si>
    <t>India</t>
  </si>
  <si>
    <t>Chile</t>
  </si>
  <si>
    <t>South Africa</t>
  </si>
  <si>
    <t>Saudi Arabia</t>
  </si>
  <si>
    <t>Total onshore wind</t>
  </si>
  <si>
    <t>Offshore wind</t>
  </si>
  <si>
    <t>Belgium</t>
  </si>
  <si>
    <t>SOLAR</t>
  </si>
  <si>
    <t>Total offshore wind</t>
  </si>
  <si>
    <t>Total wind</t>
  </si>
  <si>
    <t>Solar</t>
  </si>
  <si>
    <t>Israel</t>
  </si>
  <si>
    <t>HYDRO</t>
  </si>
  <si>
    <t>UAE</t>
  </si>
  <si>
    <t>Egypt</t>
  </si>
  <si>
    <t>Vietnam</t>
  </si>
  <si>
    <t>Ireland</t>
  </si>
  <si>
    <t xml:space="preserve">TOTAL </t>
  </si>
  <si>
    <t>Total solar</t>
  </si>
  <si>
    <t xml:space="preserve">Edison installed capacity by technology  </t>
  </si>
  <si>
    <t>Spain</t>
  </si>
  <si>
    <t xml:space="preserve">Luminus installed capacity by technology  </t>
  </si>
  <si>
    <t xml:space="preserve">EDF PEI installed capacity by technology  </t>
  </si>
  <si>
    <t xml:space="preserve">SEI installed capacity by technology  </t>
  </si>
  <si>
    <t xml:space="preserve">EDF Energy installed capacity by technology  </t>
  </si>
  <si>
    <t xml:space="preserve">EDF China Holding installed capacity by technology  </t>
  </si>
  <si>
    <t xml:space="preserve">Other (incl. dedicated assets) installed capacity by technology  </t>
  </si>
  <si>
    <t xml:space="preserve">Hydropower net installed capacity by country and subsidiary  </t>
  </si>
  <si>
    <t>Switzerland</t>
  </si>
  <si>
    <t>Edison</t>
  </si>
  <si>
    <t>Laos</t>
  </si>
  <si>
    <t>Nam Theun Power Company</t>
  </si>
  <si>
    <t>Luminus</t>
  </si>
  <si>
    <t>EDF Norte Flumnense (Sinop)</t>
  </si>
  <si>
    <t xml:space="preserve">EDF  </t>
  </si>
  <si>
    <t>SEI</t>
  </si>
  <si>
    <t>Electricité de Strasbourg</t>
  </si>
  <si>
    <t>Total Group</t>
  </si>
  <si>
    <t>(1) Capacity attributed to EDF according to its ownership in the subsidiaries.</t>
  </si>
  <si>
    <t>Country</t>
  </si>
  <si>
    <t>Company</t>
  </si>
  <si>
    <t>Name</t>
  </si>
  <si>
    <t>Technology</t>
  </si>
  <si>
    <t>Gross capacity (MW)</t>
  </si>
  <si>
    <t>Net capacity (MW)</t>
  </si>
  <si>
    <t>EDF Stake (%)</t>
  </si>
  <si>
    <t>Segment</t>
  </si>
  <si>
    <t>Edison Rinnovabili SpA</t>
  </si>
  <si>
    <t>Adelfia</t>
  </si>
  <si>
    <t>FC</t>
  </si>
  <si>
    <t>AGC Seneffe</t>
  </si>
  <si>
    <t>Wind</t>
  </si>
  <si>
    <t>Elio Sicilia S.r.l.</t>
  </si>
  <si>
    <t>Agira</t>
  </si>
  <si>
    <t>MF Energy S.r.l</t>
  </si>
  <si>
    <t>Aidone</t>
  </si>
  <si>
    <t>Edison Next</t>
  </si>
  <si>
    <t>Albizzate</t>
  </si>
  <si>
    <t>CHP</t>
  </si>
  <si>
    <t>Alfasigma Pomezia</t>
  </si>
  <si>
    <t>Algist Bruggeman</t>
  </si>
  <si>
    <t>Alken</t>
  </si>
  <si>
    <t>Edison Next Teleriscaldamento</t>
  </si>
  <si>
    <t xml:space="preserve">Alpignano </t>
  </si>
  <si>
    <t>Edison SpA</t>
  </si>
  <si>
    <t>Altomonte</t>
  </si>
  <si>
    <t>CCGT</t>
  </si>
  <si>
    <t>Alzano Lombardo</t>
  </si>
  <si>
    <t>Biomass</t>
  </si>
  <si>
    <t xml:space="preserve">Ampsin </t>
  </si>
  <si>
    <t>Hydro</t>
  </si>
  <si>
    <t>Andenne</t>
  </si>
  <si>
    <t>Edison Rinnovabili Spa</t>
  </si>
  <si>
    <t>Andretta - Bisaccia</t>
  </si>
  <si>
    <t>Angleur PV</t>
  </si>
  <si>
    <t>EDF Chile</t>
  </si>
  <si>
    <t>Los Vientos</t>
  </si>
  <si>
    <t>EM</t>
  </si>
  <si>
    <t xml:space="preserve">Nueva Renca </t>
  </si>
  <si>
    <t>EDF Norte Fluminense</t>
  </si>
  <si>
    <t>Norte Fluminense</t>
  </si>
  <si>
    <t>Rounding</t>
  </si>
  <si>
    <t>Angleur TG31</t>
  </si>
  <si>
    <t>Antwerpen (Evonik)</t>
  </si>
  <si>
    <t xml:space="preserve">EDF </t>
  </si>
  <si>
    <t>Arrighi 1</t>
  </si>
  <si>
    <t>Other thermal fossil</t>
  </si>
  <si>
    <t>Arrighi 2</t>
  </si>
  <si>
    <t>Aston</t>
  </si>
  <si>
    <t>Aussois</t>
  </si>
  <si>
    <t>Auzat</t>
  </si>
  <si>
    <t>Bancairon</t>
  </si>
  <si>
    <t>Barge</t>
  </si>
  <si>
    <t>Barletta</t>
  </si>
  <si>
    <t>Baselice</t>
  </si>
  <si>
    <t>France (Martinique)</t>
  </si>
  <si>
    <t>EDF PEI</t>
  </si>
  <si>
    <t xml:space="preserve">Bellefontaine B </t>
  </si>
  <si>
    <t>France - Regulated activities</t>
  </si>
  <si>
    <t>nd</t>
  </si>
  <si>
    <t>Belleville 1</t>
  </si>
  <si>
    <t>Nuclear</t>
  </si>
  <si>
    <t>Belleville 2</t>
  </si>
  <si>
    <t>Benevento</t>
  </si>
  <si>
    <t>Beringen (Katoennatie)</t>
  </si>
  <si>
    <t>Beringen (Madinvest)</t>
  </si>
  <si>
    <t>Beringen Stad</t>
  </si>
  <si>
    <t>Berloz I</t>
  </si>
  <si>
    <t>Berloz II</t>
  </si>
  <si>
    <t>Bertagni</t>
  </si>
  <si>
    <t>Bièvre</t>
  </si>
  <si>
    <t>Bilzen/Genk</t>
  </si>
  <si>
    <t>Bissorte</t>
  </si>
  <si>
    <t>Blayais 1</t>
  </si>
  <si>
    <t>Blayais 2</t>
  </si>
  <si>
    <t>Blayais 3</t>
  </si>
  <si>
    <t>Blayais 4</t>
  </si>
  <si>
    <t>Blénod 5</t>
  </si>
  <si>
    <t>Bonorva</t>
  </si>
  <si>
    <t>Bort</t>
  </si>
  <si>
    <t>Bouchain 7</t>
  </si>
  <si>
    <t>Bovino</t>
  </si>
  <si>
    <t>Brennilis 2</t>
  </si>
  <si>
    <t>Brennilis 3</t>
  </si>
  <si>
    <t>Brennilis 4</t>
  </si>
  <si>
    <t>Brommat</t>
  </si>
  <si>
    <t>Brugge</t>
  </si>
  <si>
    <t>Bugey 3</t>
  </si>
  <si>
    <t>Bugey 4</t>
  </si>
  <si>
    <t>Bugey 5</t>
  </si>
  <si>
    <t>Bugey 7</t>
  </si>
  <si>
    <t>Bussi sul Tirino</t>
  </si>
  <si>
    <t>Campetta</t>
  </si>
  <si>
    <t>Candela</t>
  </si>
  <si>
    <t>Edison Next Spain</t>
  </si>
  <si>
    <t>Carluva</t>
  </si>
  <si>
    <t>Casamassima</t>
  </si>
  <si>
    <t>Casanova</t>
  </si>
  <si>
    <t>Cascina Disma</t>
  </si>
  <si>
    <t>Cascine Bianche</t>
  </si>
  <si>
    <t>Caserta - Marcianise</t>
  </si>
  <si>
    <t>Casone Romano (IR)</t>
  </si>
  <si>
    <t>Castiglione Messer Marino (IR1)</t>
  </si>
  <si>
    <t>Castiglione Messer Marino (IR3)</t>
  </si>
  <si>
    <t>Castillon</t>
  </si>
  <si>
    <t>Cattenom 1</t>
  </si>
  <si>
    <t>Cattenom 2</t>
  </si>
  <si>
    <t>Cattenom 3</t>
  </si>
  <si>
    <t>Cattenom 4</t>
  </si>
  <si>
    <t>CBR Gent</t>
  </si>
  <si>
    <t>Celle San Vito 1</t>
  </si>
  <si>
    <t>Celle San Vito 2</t>
  </si>
  <si>
    <t>Chiaravalle 1</t>
  </si>
  <si>
    <t>Chiaravalle 2</t>
  </si>
  <si>
    <t>Chooz B1</t>
  </si>
  <si>
    <t>Chooz B2</t>
  </si>
  <si>
    <t>Ciney I</t>
  </si>
  <si>
    <t>Ciney II</t>
  </si>
  <si>
    <t>Ciney III</t>
  </si>
  <si>
    <t>Ciponte</t>
  </si>
  <si>
    <t>Cisterna di Latina</t>
  </si>
  <si>
    <t>Civaux 1</t>
  </si>
  <si>
    <t>Civaux 2</t>
  </si>
  <si>
    <t xml:space="preserve">Belgium </t>
  </si>
  <si>
    <t>Colas Feluy</t>
  </si>
  <si>
    <t>Collemarco</t>
  </si>
  <si>
    <t>Combe d'Avrieux</t>
  </si>
  <si>
    <t>Cordeac</t>
  </si>
  <si>
    <t>Cordemais 4</t>
  </si>
  <si>
    <t>Coal</t>
  </si>
  <si>
    <t>Cordemais 5</t>
  </si>
  <si>
    <t>Couesque</t>
  </si>
  <si>
    <t>Cruas 1</t>
  </si>
  <si>
    <t>Cruas 2</t>
  </si>
  <si>
    <t>Cruas 3</t>
  </si>
  <si>
    <t>Cruas 4</t>
  </si>
  <si>
    <t>Curbans</t>
  </si>
  <si>
    <t>Cusset</t>
  </si>
  <si>
    <t>Dampierre 1</t>
  </si>
  <si>
    <t>Dampierre 2</t>
  </si>
  <si>
    <t>Dampierre 3</t>
  </si>
  <si>
    <t>Dampierre 4</t>
  </si>
  <si>
    <t>France (Guyane)</t>
  </si>
  <si>
    <t>Dendermonde</t>
  </si>
  <si>
    <t>Dendermonde II</t>
  </si>
  <si>
    <t>Dessel</t>
  </si>
  <si>
    <t>Dinant/Yvoir</t>
  </si>
  <si>
    <t>Dirinon 1</t>
  </si>
  <si>
    <t>Dirinon 2</t>
  </si>
  <si>
    <t>District Heating (centrale Di Busca) turbine</t>
  </si>
  <si>
    <t>Guohua Investment Jiangsu Dongtai offshore wind power</t>
  </si>
  <si>
    <t>Dora</t>
  </si>
  <si>
    <t>Dow Corning Seneffe</t>
  </si>
  <si>
    <t xml:space="preserve">Edison Next Teleriscaldamento </t>
  </si>
  <si>
    <t>Ecotermica Ciriè</t>
  </si>
  <si>
    <t>Edison Next Government</t>
  </si>
  <si>
    <t>Edison Next Recology</t>
  </si>
  <si>
    <t xml:space="preserve">Edison Next Recology Melfi </t>
  </si>
  <si>
    <t>France (Mayotte)</t>
  </si>
  <si>
    <t>Fuel</t>
  </si>
  <si>
    <t>Eeklo</t>
  </si>
  <si>
    <t>Eeklo Vrouwestraat</t>
  </si>
  <si>
    <t>Eguzon</t>
  </si>
  <si>
    <t>ES</t>
  </si>
  <si>
    <t>Geothermy</t>
  </si>
  <si>
    <t xml:space="preserve">France </t>
  </si>
  <si>
    <t>France (Nouvelle Calédonie)</t>
  </si>
  <si>
    <t>Enercal</t>
  </si>
  <si>
    <t>EOC Evergem</t>
  </si>
  <si>
    <t>Ergom -Melfi</t>
  </si>
  <si>
    <t>Estaimpuis</t>
  </si>
  <si>
    <t>Estaimpuis Ipalle</t>
  </si>
  <si>
    <t>Evergem Nest</t>
  </si>
  <si>
    <t>Faeto -Ampliamento</t>
  </si>
  <si>
    <t>Faeto S.Vito Ciuccia</t>
  </si>
  <si>
    <t>Faggiano</t>
  </si>
  <si>
    <t>EDF Invest</t>
  </si>
  <si>
    <t>Fallago</t>
  </si>
  <si>
    <t>Fenlands</t>
  </si>
  <si>
    <t>Fermo</t>
  </si>
  <si>
    <t>Fernelmont</t>
  </si>
  <si>
    <t>Fernelmont II</t>
  </si>
  <si>
    <t>Fessenheim</t>
  </si>
  <si>
    <t>Flamanville 1</t>
  </si>
  <si>
    <t>Flamanville 2</t>
  </si>
  <si>
    <t>Flint</t>
  </si>
  <si>
    <t>Floreffe I</t>
  </si>
  <si>
    <t>Floreffe II</t>
  </si>
  <si>
    <t>Floriffoux</t>
  </si>
  <si>
    <t>Foiano - Piano del Casino</t>
  </si>
  <si>
    <t>Foiano -Ampliamento</t>
  </si>
  <si>
    <t>Foiano -Toppo Grosso - M.te Barbato</t>
  </si>
  <si>
    <t xml:space="preserve">Fraine </t>
  </si>
  <si>
    <t>Frameries</t>
  </si>
  <si>
    <t>Fratta Todina</t>
  </si>
  <si>
    <t>Friuli Venezia Giulia (30 plants)</t>
  </si>
  <si>
    <t>1904-2017</t>
  </si>
  <si>
    <t>Fuzhou Power Generation Co.</t>
  </si>
  <si>
    <t>Fuzhou</t>
  </si>
  <si>
    <t>Galatone</t>
  </si>
  <si>
    <t xml:space="preserve">Gavet </t>
  </si>
  <si>
    <t>Geel-Laakdal</t>
  </si>
  <si>
    <t>Geel-West</t>
  </si>
  <si>
    <t>Gelco</t>
  </si>
  <si>
    <t>Gennevilliers</t>
  </si>
  <si>
    <t>Gent ATS Langerbrugge</t>
  </si>
  <si>
    <t>Gent Gadot</t>
  </si>
  <si>
    <t>Gent Ham PV</t>
  </si>
  <si>
    <t>Gent Molymet</t>
  </si>
  <si>
    <t>Gerstheim</t>
  </si>
  <si>
    <t>Gesm</t>
  </si>
  <si>
    <t>Ghislenghien</t>
  </si>
  <si>
    <t>Ghlin H&amp;M</t>
  </si>
  <si>
    <t>Gibecq</t>
  </si>
  <si>
    <t>Giunchetto</t>
  </si>
  <si>
    <t>Golfech</t>
  </si>
  <si>
    <t>Golfech 1</t>
  </si>
  <si>
    <t>Golfech 2</t>
  </si>
  <si>
    <t>Grand-Maison</t>
  </si>
  <si>
    <t>Grand-Malades</t>
  </si>
  <si>
    <t>Grandval</t>
  </si>
  <si>
    <t>Gravelines 1</t>
  </si>
  <si>
    <t>Gravelines 2</t>
  </si>
  <si>
    <t>Gravelines 3</t>
  </si>
  <si>
    <t>Gravelines 4</t>
  </si>
  <si>
    <t>Gravelines 5</t>
  </si>
  <si>
    <t>Gravelines 6</t>
  </si>
  <si>
    <t>Grobbendonk</t>
  </si>
  <si>
    <t>Angleur TG32</t>
  </si>
  <si>
    <t>Angleur TG41</t>
  </si>
  <si>
    <t>Angleur TG42</t>
  </si>
  <si>
    <t>Ham GT00</t>
  </si>
  <si>
    <t>Hamme</t>
  </si>
  <si>
    <t>EDF Energy</t>
  </si>
  <si>
    <t xml:space="preserve">HAUPT PHARMA </t>
  </si>
  <si>
    <t>Hermillon</t>
  </si>
  <si>
    <t>Héron</t>
  </si>
  <si>
    <t>Héron II</t>
  </si>
  <si>
    <t>Herstal NRB</t>
  </si>
  <si>
    <t>Herstal Safran</t>
  </si>
  <si>
    <t>Heysham 1</t>
  </si>
  <si>
    <t>Heysham 2</t>
  </si>
  <si>
    <t>Hydro Ghlin (former : SAPA Ghlin)</t>
  </si>
  <si>
    <t>Ieper</t>
  </si>
  <si>
    <t>EDF</t>
  </si>
  <si>
    <t>Investissement éolien 1 Inc</t>
  </si>
  <si>
    <t>Ivoz Ramet</t>
  </si>
  <si>
    <t>Ham GT31</t>
  </si>
  <si>
    <t>France (Guadeloupe)</t>
  </si>
  <si>
    <t>Jouques</t>
  </si>
  <si>
    <t>Juprelle</t>
  </si>
  <si>
    <t>Kallo - Katoennatie</t>
  </si>
  <si>
    <t>Kalmthout</t>
  </si>
  <si>
    <t>Kembs</t>
  </si>
  <si>
    <t>Kluizendok I</t>
  </si>
  <si>
    <t>Kluizendok II</t>
  </si>
  <si>
    <t>Kortrijk (Evolis)</t>
  </si>
  <si>
    <t>Kraftwerke</t>
  </si>
  <si>
    <t xml:space="preserve">Kraftwerke </t>
  </si>
  <si>
    <t>L’Hospitalet</t>
  </si>
  <si>
    <t>France (Ile de la Réunion)</t>
  </si>
  <si>
    <t>La Bathie</t>
  </si>
  <si>
    <t>La Coche</t>
  </si>
  <si>
    <t>La Désirade</t>
  </si>
  <si>
    <t>La Mandria</t>
  </si>
  <si>
    <t>La Saussaz II</t>
  </si>
  <si>
    <t>La Toppa 1</t>
  </si>
  <si>
    <t>Cerbis Srl</t>
  </si>
  <si>
    <t>La Toppa 2</t>
  </si>
  <si>
    <t>L'Aigle</t>
  </si>
  <si>
    <t>Latina</t>
  </si>
  <si>
    <t>Laval-de-Cere II</t>
  </si>
  <si>
    <t>Le Chastang</t>
  </si>
  <si>
    <t>Le Cheylas</t>
  </si>
  <si>
    <t>Le Pouget</t>
  </si>
  <si>
    <t>Le Roeulx</t>
  </si>
  <si>
    <t>Le Sautet</t>
  </si>
  <si>
    <t>France (Corse)</t>
  </si>
  <si>
    <t>Le Vazzio</t>
  </si>
  <si>
    <t>Lecce 1</t>
  </si>
  <si>
    <t>Lecce 2</t>
  </si>
  <si>
    <t>Les Brévières</t>
  </si>
  <si>
    <t>Les Saintes</t>
  </si>
  <si>
    <t>Leuze Europe</t>
  </si>
  <si>
    <t>Leuze II</t>
  </si>
  <si>
    <t>Leuze-en-Hainaut</t>
  </si>
  <si>
    <t>Lierneux</t>
  </si>
  <si>
    <t>Liernu</t>
  </si>
  <si>
    <t>Lingbao</t>
  </si>
  <si>
    <t>Lixhe</t>
  </si>
  <si>
    <t>Lochristi</t>
  </si>
  <si>
    <t>1905-2019</t>
  </si>
  <si>
    <t>Lommel</t>
  </si>
  <si>
    <t>Loreo</t>
  </si>
  <si>
    <t>Ham GT32</t>
  </si>
  <si>
    <t>Lucciana B</t>
  </si>
  <si>
    <t>Lucito</t>
  </si>
  <si>
    <t>Lugnano 2</t>
  </si>
  <si>
    <t>Lugnano 3</t>
  </si>
  <si>
    <t>Lugnano in Teverina</t>
  </si>
  <si>
    <t>Lummen</t>
  </si>
  <si>
    <t>Luz</t>
  </si>
  <si>
    <t>Malgovert</t>
  </si>
  <si>
    <t>Mallemort</t>
  </si>
  <si>
    <t>Marckolsheim</t>
  </si>
  <si>
    <t>Marghera Azotati</t>
  </si>
  <si>
    <t xml:space="preserve">Marghera Levante </t>
  </si>
  <si>
    <t>Marrubiu 1</t>
  </si>
  <si>
    <t>Marrubiu 2</t>
  </si>
  <si>
    <t>Martigues 5</t>
  </si>
  <si>
    <t>Martigues 6</t>
  </si>
  <si>
    <t>Mazara del Vallo</t>
  </si>
  <si>
    <t>Mazara del Vallo 2</t>
  </si>
  <si>
    <t>Mediglia</t>
  </si>
  <si>
    <t>Meer-Hoogstraten</t>
  </si>
  <si>
    <t>Melissa PESF</t>
  </si>
  <si>
    <t>Melissa Strongoli</t>
  </si>
  <si>
    <t>Melle</t>
  </si>
  <si>
    <t>France (St-Pierre et Miquelon)</t>
  </si>
  <si>
    <t>Miquelon</t>
  </si>
  <si>
    <t>Mirafiori</t>
  </si>
  <si>
    <t>Mistretta</t>
  </si>
  <si>
    <t>Mol</t>
  </si>
  <si>
    <t>Monsin</t>
  </si>
  <si>
    <t>Monsin PV</t>
  </si>
  <si>
    <t>Montahut</t>
  </si>
  <si>
    <t>Montalto</t>
  </si>
  <si>
    <t>Montefalcone</t>
  </si>
  <si>
    <t>Montemignaio</t>
  </si>
  <si>
    <t>Montereau 5</t>
  </si>
  <si>
    <t>Montereau 6</t>
  </si>
  <si>
    <t>Monteynard</t>
  </si>
  <si>
    <t>Montezic</t>
  </si>
  <si>
    <t>Montpezat</t>
  </si>
  <si>
    <t>Monza</t>
  </si>
  <si>
    <t>Dalkia</t>
  </si>
  <si>
    <t>na</t>
  </si>
  <si>
    <t>average : 2011</t>
  </si>
  <si>
    <t>average : 2020</t>
  </si>
  <si>
    <t>average : 2017</t>
  </si>
  <si>
    <t xml:space="preserve">average : 2015 </t>
  </si>
  <si>
    <t xml:space="preserve">average : 2014 </t>
  </si>
  <si>
    <t>average : 2018</t>
  </si>
  <si>
    <t>average : 2016</t>
  </si>
  <si>
    <t>average : 2021</t>
  </si>
  <si>
    <t>average : 2023</t>
  </si>
  <si>
    <t>average : 2006</t>
  </si>
  <si>
    <t>average : 2009</t>
  </si>
  <si>
    <t>average : 2022</t>
  </si>
  <si>
    <t>Israël</t>
  </si>
  <si>
    <t>average : 2019</t>
  </si>
  <si>
    <t>average : 2013</t>
  </si>
  <si>
    <t>Morocco</t>
  </si>
  <si>
    <t>Nam Theun 2</t>
  </si>
  <si>
    <t>Nentilla</t>
  </si>
  <si>
    <t>Nivelles</t>
  </si>
  <si>
    <t>Nives</t>
  </si>
  <si>
    <t>Nogent 1</t>
  </si>
  <si>
    <t>Nogent 2</t>
  </si>
  <si>
    <t>Noicattaro</t>
  </si>
  <si>
    <t>HAM-CHP's</t>
  </si>
  <si>
    <t>IZEGEM</t>
  </si>
  <si>
    <t>Nurri</t>
  </si>
  <si>
    <t>Oevel</t>
  </si>
  <si>
    <t>Olen (WIA)</t>
  </si>
  <si>
    <t>Olen-Geel</t>
  </si>
  <si>
    <t>Oraison</t>
  </si>
  <si>
    <t>Orelle</t>
  </si>
  <si>
    <t>Orlu</t>
  </si>
  <si>
    <t>Orsara di Puglia</t>
  </si>
  <si>
    <t>Ostra</t>
  </si>
  <si>
    <t>Ottmarsheim</t>
  </si>
  <si>
    <t>Oviglio</t>
  </si>
  <si>
    <t>Palagianello</t>
  </si>
  <si>
    <t>Palagiano</t>
  </si>
  <si>
    <t>Paluel 1</t>
  </si>
  <si>
    <t>Paluel 2</t>
  </si>
  <si>
    <t>Paluel 3</t>
  </si>
  <si>
    <t>Paluel 4</t>
  </si>
  <si>
    <t>Passy</t>
  </si>
  <si>
    <t>Pecq</t>
  </si>
  <si>
    <t>Penly 1</t>
  </si>
  <si>
    <t>Penly 2</t>
  </si>
  <si>
    <t>Péruwelz Moulins Saint Roch</t>
  </si>
  <si>
    <t>Péruwelz Polaris</t>
  </si>
  <si>
    <t>Peyrat-le-Château</t>
  </si>
  <si>
    <t xml:space="preserve">Photovoltaic  Busca </t>
  </si>
  <si>
    <t xml:space="preserve">Edison Next Environment </t>
  </si>
  <si>
    <t>Photovoltaic Cassino (self- consumption)</t>
  </si>
  <si>
    <t>Piave Maitex</t>
  </si>
  <si>
    <t>Pied-de-Borne</t>
  </si>
  <si>
    <t>Piedimonte</t>
  </si>
  <si>
    <t>Piemonte (44 plants)</t>
  </si>
  <si>
    <t>1922-2020</t>
  </si>
  <si>
    <t>Piossasco</t>
  </si>
  <si>
    <t>Pointe de Jarry</t>
  </si>
  <si>
    <t>Pont-Escoffier</t>
  </si>
  <si>
    <t>Port Est</t>
  </si>
  <si>
    <t>Portillon</t>
  </si>
  <si>
    <t>Pragneres</t>
  </si>
  <si>
    <t>Puurs</t>
  </si>
  <si>
    <t>Quassolo</t>
  </si>
  <si>
    <t>Rance</t>
  </si>
  <si>
    <t>Marine energy</t>
  </si>
  <si>
    <t>Randens</t>
  </si>
  <si>
    <t xml:space="preserve">Renewable Portfolio </t>
  </si>
  <si>
    <t>Revin</t>
  </si>
  <si>
    <t>Rhinau</t>
  </si>
  <si>
    <t>Rieme-Noord</t>
  </si>
  <si>
    <t>Rignano Garganico</t>
  </si>
  <si>
    <t xml:space="preserve">Ringvaart </t>
  </si>
  <si>
    <t>Ripabottoni</t>
  </si>
  <si>
    <t>Roccaspinalveti (IR4)</t>
  </si>
  <si>
    <t>Rocchetta S. Antonio</t>
  </si>
  <si>
    <t>S.Eufizio</t>
  </si>
  <si>
    <t>Saint-Barthélémy</t>
  </si>
  <si>
    <t>Saint-Chamas</t>
  </si>
  <si>
    <t>Sainte-Croix</t>
  </si>
  <si>
    <t>Saint-Esteve</t>
  </si>
  <si>
    <t>Saint-Etienne-Cantales</t>
  </si>
  <si>
    <t>Sainte-Tulle 2</t>
  </si>
  <si>
    <t>Saint-Georges-de-Commiers</t>
  </si>
  <si>
    <t>Saint-Guillerme II</t>
  </si>
  <si>
    <t>Saint-Martin</t>
  </si>
  <si>
    <t>Saint-Martin-Vesubie</t>
  </si>
  <si>
    <t>Saint-Pierre-Cognet</t>
  </si>
  <si>
    <t>Salignac</t>
  </si>
  <si>
    <t>Salon</t>
  </si>
  <si>
    <t>San Benedetto Val di Sambro</t>
  </si>
  <si>
    <t>San Giorgio la Molara 2</t>
  </si>
  <si>
    <t>San Giorgio la Molara Polero</t>
  </si>
  <si>
    <t>DSPC</t>
  </si>
  <si>
    <t>San Men Xia</t>
  </si>
  <si>
    <t>San Pietro Vernotico 1</t>
  </si>
  <si>
    <t>San Pietro Vernotico 2</t>
  </si>
  <si>
    <t>San Pietro Vernotico 3</t>
  </si>
  <si>
    <t>San Severo</t>
  </si>
  <si>
    <t>Santa Lidia</t>
  </si>
  <si>
    <t>Santa Luce</t>
  </si>
  <si>
    <t>Santa Sofia</t>
  </si>
  <si>
    <t>Sarrans</t>
  </si>
  <si>
    <t>Saut-Maripa</t>
  </si>
  <si>
    <t>Scarlino</t>
  </si>
  <si>
    <t>Schiavi d'Abruzzo (IR2)</t>
  </si>
  <si>
    <t>Sella di Conza</t>
  </si>
  <si>
    <t>Seraing - GT1</t>
  </si>
  <si>
    <t>Seraing - GT2</t>
  </si>
  <si>
    <t>Serra Carpaneto 3</t>
  </si>
  <si>
    <t>Serra dei conti 1</t>
  </si>
  <si>
    <t>Serre-Poncon</t>
  </si>
  <si>
    <t>Several plants</t>
  </si>
  <si>
    <t>Simeri Crichi</t>
  </si>
  <si>
    <t>Sinop Energia</t>
  </si>
  <si>
    <t>Sint-Gillis Waas</t>
  </si>
  <si>
    <t>Sisteron</t>
  </si>
  <si>
    <t>Solar Invest</t>
  </si>
  <si>
    <t>Spy</t>
  </si>
  <si>
    <t>Spy Fri-Pharma</t>
  </si>
  <si>
    <t>Spy II</t>
  </si>
  <si>
    <t>St Alban 1</t>
  </si>
  <si>
    <t>St Alban 2</t>
  </si>
  <si>
    <t>St Laurent 1</t>
  </si>
  <si>
    <t>St Laurent 2</t>
  </si>
  <si>
    <t>Stornarella</t>
  </si>
  <si>
    <t>St-Pierre</t>
  </si>
  <si>
    <t>Stradus</t>
  </si>
  <si>
    <t>Strasbourg</t>
  </si>
  <si>
    <t>Strepy-Bracquegnies</t>
  </si>
  <si>
    <t>Stura</t>
  </si>
  <si>
    <t>Supersano</t>
  </si>
  <si>
    <t>TNPJVC</t>
  </si>
  <si>
    <t>Taishan 1</t>
  </si>
  <si>
    <t>Taishan 2</t>
  </si>
  <si>
    <t>Taranto</t>
  </si>
  <si>
    <t>Tavagnasco</t>
  </si>
  <si>
    <t>Termoli</t>
  </si>
  <si>
    <t>Terni</t>
  </si>
  <si>
    <t>Terralba</t>
  </si>
  <si>
    <t>Tessenderlo</t>
  </si>
  <si>
    <t>Thyssen Krupp 2</t>
  </si>
  <si>
    <t>Tihange 3</t>
  </si>
  <si>
    <t>Tinlot</t>
  </si>
  <si>
    <t>Torre Santa Susanna</t>
  </si>
  <si>
    <t>Torviscosa</t>
  </si>
  <si>
    <t>Toscana (2 plants)</t>
  </si>
  <si>
    <t>1935-1953</t>
  </si>
  <si>
    <t>Tournai</t>
  </si>
  <si>
    <t xml:space="preserve">Tournai Gaurain </t>
  </si>
  <si>
    <t>Tournai Ouest 2 (Q8)</t>
  </si>
  <si>
    <t xml:space="preserve">Trentino (5 plants) </t>
  </si>
  <si>
    <t>1929-2004</t>
  </si>
  <si>
    <t>Tricastin 1</t>
  </si>
  <si>
    <t>Tricastin 2</t>
  </si>
  <si>
    <t>Tricastin 3</t>
  </si>
  <si>
    <t>Tricastin 4</t>
  </si>
  <si>
    <t>Troia</t>
  </si>
  <si>
    <t>Turnhout</t>
  </si>
  <si>
    <t>Umbria (1 plant)</t>
  </si>
  <si>
    <t>Uras 1</t>
  </si>
  <si>
    <t>Uras 2</t>
  </si>
  <si>
    <t>Vaglio Ampliamento</t>
  </si>
  <si>
    <t>Vaglio IR</t>
  </si>
  <si>
    <t>Vaires sur Marne 1</t>
  </si>
  <si>
    <t>Vaires sur Marne 2</t>
  </si>
  <si>
    <t>Vaires sur Marne 3</t>
  </si>
  <si>
    <t>Valenza Groppella</t>
  </si>
  <si>
    <t>Vallata</t>
  </si>
  <si>
    <t>2012-2019</t>
  </si>
  <si>
    <t>Verlaine</t>
  </si>
  <si>
    <t>Vigne di Narni</t>
  </si>
  <si>
    <t>Villacidro ASI A</t>
  </si>
  <si>
    <t>Villacidro ASI B</t>
  </si>
  <si>
    <t>Villacidro ASI C</t>
  </si>
  <si>
    <t>Villarodin</t>
  </si>
  <si>
    <t>Villerest</t>
  </si>
  <si>
    <t>Villers 7</t>
  </si>
  <si>
    <t>Villers IV</t>
  </si>
  <si>
    <t>Villers-le-Bouillet</t>
  </si>
  <si>
    <t>Vogelgrun</t>
  </si>
  <si>
    <t>Volturara Motta Montecorvino</t>
  </si>
  <si>
    <t>Volturino</t>
  </si>
  <si>
    <t>Vouglans</t>
  </si>
  <si>
    <t>Walcourt</t>
  </si>
  <si>
    <t>Wind Invest</t>
  </si>
  <si>
    <t xml:space="preserve">Wind  </t>
  </si>
  <si>
    <t xml:space="preserve">PV  </t>
  </si>
  <si>
    <t>Zeebrugge</t>
  </si>
  <si>
    <t>Zelzate Jdn karnemelksite</t>
  </si>
  <si>
    <t>Equity method</t>
  </si>
  <si>
    <t>Full consolidation</t>
  </si>
  <si>
    <t>n/a</t>
  </si>
  <si>
    <t>Not available</t>
  </si>
  <si>
    <t>In GWh</t>
  </si>
  <si>
    <t xml:space="preserve">(3) Wind, solar, biogas and biomass. </t>
  </si>
  <si>
    <t>(4) For the 3 scopes</t>
  </si>
  <si>
    <t xml:space="preserve">(5) Vs 2017. </t>
  </si>
  <si>
    <t>Glossary &amp; Methodology</t>
  </si>
  <si>
    <t>FC or Full</t>
  </si>
  <si>
    <t>Full Consolidation</t>
  </si>
  <si>
    <t>Equity Method</t>
  </si>
  <si>
    <t>not applicable</t>
  </si>
  <si>
    <t>Consolidation of extra-financial data: Methodology</t>
  </si>
  <si>
    <t>Gross capacity</t>
  </si>
  <si>
    <t>Net capacity for the Group</t>
  </si>
  <si>
    <t>% of ownership</t>
  </si>
  <si>
    <t>Consolidated capacity</t>
  </si>
  <si>
    <t>North America</t>
  </si>
  <si>
    <t>UK</t>
  </si>
  <si>
    <t>Europe outside France</t>
  </si>
  <si>
    <t>Chili</t>
  </si>
  <si>
    <t>LATAM</t>
  </si>
  <si>
    <t>Asia Pacific</t>
  </si>
  <si>
    <t>Denmark</t>
  </si>
  <si>
    <t>Middle East - Africa</t>
  </si>
  <si>
    <t>Not consolidated</t>
  </si>
  <si>
    <t>NC</t>
  </si>
  <si>
    <t>Onshore Wind</t>
  </si>
  <si>
    <t>Walcourt 2</t>
  </si>
  <si>
    <t>Offshore Wind</t>
  </si>
  <si>
    <t>Le Roeulx 2</t>
  </si>
  <si>
    <t>Halle Barry Callebaut</t>
  </si>
  <si>
    <t>Ghlin Baudour</t>
  </si>
  <si>
    <t>Gembloux Walhain</t>
  </si>
  <si>
    <t>ChiNo B4</t>
  </si>
  <si>
    <t>ChiNo B3</t>
  </si>
  <si>
    <t>ChiNo B2</t>
  </si>
  <si>
    <t>ChiNo B1</t>
  </si>
  <si>
    <t>CEME 1</t>
  </si>
  <si>
    <t>Valle d'Aosta (16 plants)</t>
  </si>
  <si>
    <t>Prometheus Energia</t>
  </si>
  <si>
    <t>Presenzano</t>
  </si>
  <si>
    <t>Photovoltaic Michelin Cuneo</t>
  </si>
  <si>
    <t>Photovoltaic Brescia</t>
  </si>
  <si>
    <t>Lombardia (30 plants)</t>
  </si>
  <si>
    <t>Cascina S. Angelo</t>
  </si>
  <si>
    <t>Cascina Richiesta</t>
  </si>
  <si>
    <t>Cascina Lombarda</t>
  </si>
  <si>
    <t>REN 144 S.r.l.</t>
  </si>
  <si>
    <t>Cascina Castellana</t>
  </si>
  <si>
    <t>REN 143 S.r.l.</t>
  </si>
  <si>
    <t>(2) Plants installed by Dalkia are mainly owned by the company, the corresponding capacities are consolidated using the equity method.</t>
  </si>
  <si>
    <t xml:space="preserve">  In MWe</t>
  </si>
  <si>
    <t>Nachtigal Hydro Power Company</t>
  </si>
  <si>
    <t>Marie Galante</t>
  </si>
  <si>
    <t>Cuneo Michelin</t>
  </si>
  <si>
    <t xml:space="preserve">Dégrad des Cannes + Dégrad des Cannes TAC </t>
  </si>
  <si>
    <t>Pointe des Carrières + Pointe des Carrières TAC</t>
  </si>
  <si>
    <t>Bellefontaine TAC</t>
  </si>
  <si>
    <t>Jarry Sud TAC</t>
  </si>
  <si>
    <t>Kourou TAC</t>
  </si>
  <si>
    <t>Lucciana TAC</t>
  </si>
  <si>
    <t>(5) Wind, solar, biomass and geothermal</t>
  </si>
  <si>
    <t>Total France incl. Flamanville 3</t>
  </si>
  <si>
    <t>Flamanville 3 connected to the grid</t>
  </si>
  <si>
    <t>Hinkley Point C in construction (UK)</t>
  </si>
  <si>
    <t>Sizewell C (UK)</t>
  </si>
  <si>
    <t>EPR2 (France)</t>
  </si>
  <si>
    <t>(1) Power generation in non-interconnected zones (mainly island territories) and Electricité de Strasbourg (ES).</t>
  </si>
  <si>
    <t>EDF group nuclear fleet at 31 December 2025</t>
  </si>
  <si>
    <t>EDF power solutions</t>
  </si>
  <si>
    <t>Others</t>
  </si>
  <si>
    <t>Fuel oil</t>
  </si>
  <si>
    <t>Oman</t>
  </si>
  <si>
    <t xml:space="preserve">EDF solutions solaires installed capacity by technology  </t>
  </si>
  <si>
    <t>EDF group renewable installed capacity at 31 December 2025</t>
  </si>
  <si>
    <t>EDF group installed electricity capacity at 31 December 2025</t>
  </si>
  <si>
    <t>(3)  This capacity includes Flamanville 3 for 1,600MW.</t>
  </si>
  <si>
    <t>(4)  Including small hydropower in France and assets in DROM and COM. Tidal energy included in the hydropower: 0.24GW.</t>
  </si>
  <si>
    <t>(4) Gross capacity: 420 MW</t>
  </si>
  <si>
    <t>Total Onshore wind</t>
  </si>
  <si>
    <t>Total Solar</t>
  </si>
  <si>
    <t xml:space="preserve">Total Solar    </t>
  </si>
  <si>
    <t>Total Offshore wind</t>
  </si>
  <si>
    <t xml:space="preserve"> Total Onshore wind</t>
  </si>
  <si>
    <t xml:space="preserve">EDF power solutions SA installed capacity by country and technology  </t>
  </si>
  <si>
    <r>
      <t>Emissions from heat and power generation by segment (in ktCO</t>
    </r>
    <r>
      <rPr>
        <b/>
        <vertAlign val="subscript"/>
        <sz val="16"/>
        <color theme="4"/>
        <rFont val="EDF 2020"/>
        <family val="2"/>
      </rPr>
      <t>2</t>
    </r>
    <r>
      <rPr>
        <b/>
        <sz val="16"/>
        <color theme="4"/>
        <rFont val="EDF 2020"/>
        <family val="2"/>
      </rPr>
      <t>)</t>
    </r>
  </si>
  <si>
    <r>
      <t>Carbon intensity from heat and power generation by segment (in gCO</t>
    </r>
    <r>
      <rPr>
        <b/>
        <vertAlign val="subscript"/>
        <sz val="16"/>
        <color theme="4"/>
        <rFont val="EDF 2020"/>
        <family val="2"/>
      </rPr>
      <t>2</t>
    </r>
    <r>
      <rPr>
        <b/>
        <sz val="16"/>
        <color theme="4"/>
        <rFont val="EDF 2020"/>
        <family val="2"/>
      </rPr>
      <t>/kWh)</t>
    </r>
  </si>
  <si>
    <r>
      <t>EDF group ambitions in CO</t>
    </r>
    <r>
      <rPr>
        <b/>
        <vertAlign val="subscript"/>
        <sz val="18"/>
        <color rgb="FF001A70"/>
        <rFont val="EDF 2020"/>
        <family val="2"/>
      </rPr>
      <t>2</t>
    </r>
    <r>
      <rPr>
        <b/>
        <sz val="18"/>
        <color rgb="FF001A70"/>
        <rFont val="EDF 2020"/>
        <family val="2"/>
      </rPr>
      <t xml:space="preserve"> emission reduction</t>
    </r>
  </si>
  <si>
    <r>
      <t>(1) Direct CO</t>
    </r>
    <r>
      <rPr>
        <vertAlign val="subscript"/>
        <sz val="10"/>
        <rFont val="EDF 2020"/>
        <family val="2"/>
      </rPr>
      <t xml:space="preserve">2  </t>
    </r>
    <r>
      <rPr>
        <sz val="10"/>
        <rFont val="EDF 2020"/>
        <family val="2"/>
      </rPr>
      <t xml:space="preserve">emissions, excluding life cycle analysis (LCA) of fuel and production means </t>
    </r>
  </si>
  <si>
    <t>(2) Power generation in non-interconnected zones corresponding to overseas departments and Corsica - (mainly island territories) and Electricité de Strasbourg (ES).</t>
  </si>
  <si>
    <r>
      <t>(3) Framatome and Arabelle Solutions contribute 40ktCO</t>
    </r>
    <r>
      <rPr>
        <vertAlign val="subscript"/>
        <sz val="10"/>
        <rFont val="EDF 2020"/>
        <family val="2"/>
      </rPr>
      <t>2</t>
    </r>
    <r>
      <rPr>
        <sz val="10"/>
        <rFont val="EDF 2020"/>
        <family val="2"/>
      </rPr>
      <t xml:space="preserve"> in 2025 and 33ktCO</t>
    </r>
    <r>
      <rPr>
        <vertAlign val="subscript"/>
        <sz val="10"/>
        <rFont val="EDF 2020"/>
        <family val="2"/>
      </rPr>
      <t>2</t>
    </r>
    <r>
      <rPr>
        <sz val="10"/>
        <rFont val="EDF 2020"/>
        <family val="2"/>
      </rPr>
      <t xml:space="preserve"> in 2024. EDF power solution, excluding Luminus, contributes to 178ktCO</t>
    </r>
    <r>
      <rPr>
        <vertAlign val="subscript"/>
        <sz val="10"/>
        <rFont val="EDF 2020"/>
        <family val="2"/>
      </rPr>
      <t>2</t>
    </r>
    <r>
      <rPr>
        <sz val="10"/>
        <rFont val="EDF 2020"/>
        <family val="2"/>
      </rPr>
      <t xml:space="preserve"> in 2025 and 2,278ktCO</t>
    </r>
    <r>
      <rPr>
        <vertAlign val="subscript"/>
        <sz val="10"/>
        <rFont val="EDF 2020"/>
        <family val="2"/>
      </rPr>
      <t>2</t>
    </r>
    <r>
      <rPr>
        <sz val="10"/>
        <rFont val="EDF 2020"/>
        <family val="2"/>
      </rPr>
      <t xml:space="preserve"> in 2024. The direct CO</t>
    </r>
    <r>
      <rPr>
        <vertAlign val="subscript"/>
        <sz val="10"/>
        <rFont val="EDF 2020"/>
        <family val="2"/>
      </rPr>
      <t>2</t>
    </r>
    <r>
      <rPr>
        <sz val="10"/>
        <rFont val="EDF 2020"/>
        <family val="2"/>
      </rPr>
      <t xml:space="preserve"> emissions from “Others” segment are not significant compared to Group total emissions and are not disclosed in this table.</t>
    </r>
  </si>
  <si>
    <r>
      <t>Total</t>
    </r>
    <r>
      <rPr>
        <b/>
        <vertAlign val="superscript"/>
        <sz val="11"/>
        <rFont val="EDF 2020"/>
        <family val="2"/>
      </rPr>
      <t>(6)</t>
    </r>
  </si>
  <si>
    <r>
      <t>Gross</t>
    </r>
    <r>
      <rPr>
        <b/>
        <vertAlign val="superscript"/>
        <sz val="12"/>
        <color rgb="FF002060"/>
        <rFont val="EDF 2020"/>
        <family val="2"/>
      </rPr>
      <t>(2)</t>
    </r>
  </si>
  <si>
    <r>
      <t>Gross</t>
    </r>
    <r>
      <rPr>
        <b/>
        <vertAlign val="superscript"/>
        <sz val="12"/>
        <color rgb="FF002060"/>
        <rFont val="EDF 2020"/>
        <family val="2"/>
      </rPr>
      <t>(3)</t>
    </r>
  </si>
  <si>
    <r>
      <t>Cameroon</t>
    </r>
    <r>
      <rPr>
        <vertAlign val="superscript"/>
        <sz val="11"/>
        <color rgb="FF002060"/>
        <rFont val="EDF 2020"/>
        <family val="2"/>
      </rPr>
      <t>(4)</t>
    </r>
  </si>
  <si>
    <t xml:space="preserve">(4) Capacity attributed to EDF according to its ownership in Luminus (68.63% of 10.2% in Tihange 3 and Doel 4) </t>
  </si>
  <si>
    <t>Objective: up to 6GW gross of renewable capacity commissioned/year by the Group on average 
over 2024-2035</t>
  </si>
  <si>
    <t>(3) EDF China Holding fleets are co-owned with EDF power solutions SA. Gross capacities are included in the gross capacities of EDF power solutions SA.</t>
  </si>
  <si>
    <t>(2) EDF Energy fleets are co-owned with EDF power solutions SA. Gross capacities are included in the gross capacities of EDF power solutions SA.</t>
  </si>
  <si>
    <t>Colombia</t>
  </si>
  <si>
    <t>Total Biomass</t>
  </si>
  <si>
    <t>Total Geothermy</t>
  </si>
  <si>
    <t>BIOMASS</t>
  </si>
  <si>
    <t>GEOTHERMY</t>
  </si>
  <si>
    <t>Battipaglia</t>
  </si>
  <si>
    <t>Bras de la Plaine</t>
  </si>
  <si>
    <t>Edison Green Gas</t>
  </si>
  <si>
    <t>Caivano</t>
  </si>
  <si>
    <t>Castirla</t>
  </si>
  <si>
    <t>Electricité de Mayotte</t>
  </si>
  <si>
    <t>Centrale de Longoni</t>
  </si>
  <si>
    <t>2009-2015</t>
  </si>
  <si>
    <t>Centrale des Badamiers</t>
  </si>
  <si>
    <t>1992-1994</t>
  </si>
  <si>
    <t>France (Iles du Ponant)</t>
  </si>
  <si>
    <t>Chausey</t>
  </si>
  <si>
    <t>Concordia 1</t>
  </si>
  <si>
    <t>Concordia 2</t>
  </si>
  <si>
    <t>Corscia</t>
  </si>
  <si>
    <r>
      <t>Divers</t>
    </r>
    <r>
      <rPr>
        <vertAlign val="superscript"/>
        <sz val="11"/>
        <rFont val="Arial"/>
        <family val="2"/>
      </rPr>
      <t>(3)</t>
    </r>
  </si>
  <si>
    <r>
      <t xml:space="preserve">Dongtai IV </t>
    </r>
    <r>
      <rPr>
        <vertAlign val="superscript"/>
        <sz val="11"/>
        <rFont val="Arial"/>
        <family val="2"/>
      </rPr>
      <t>(5)</t>
    </r>
  </si>
  <si>
    <t>EDF power solutions SA</t>
  </si>
  <si>
    <r>
      <t xml:space="preserve">Dongtai V </t>
    </r>
    <r>
      <rPr>
        <vertAlign val="superscript"/>
        <sz val="11"/>
        <rFont val="Arial"/>
        <family val="2"/>
      </rPr>
      <t>(5)</t>
    </r>
  </si>
  <si>
    <r>
      <t>Dongtai V</t>
    </r>
    <r>
      <rPr>
        <vertAlign val="superscript"/>
        <sz val="11"/>
        <rFont val="Arial"/>
        <family val="2"/>
      </rPr>
      <t xml:space="preserve"> (5)</t>
    </r>
  </si>
  <si>
    <t>Eli Fraschetta spa</t>
  </si>
  <si>
    <t>Eli Fraschetta</t>
  </si>
  <si>
    <t>Fleurus</t>
  </si>
  <si>
    <t>Fompedraza</t>
  </si>
  <si>
    <t>New Solar White S.r.l</t>
  </si>
  <si>
    <t>Galatina</t>
  </si>
  <si>
    <t>Ghlin Baudour 2</t>
  </si>
  <si>
    <t>Ghlin De Bonte</t>
  </si>
  <si>
    <t>Hannut 1</t>
  </si>
  <si>
    <t>Hannut 2</t>
  </si>
  <si>
    <t>Ile de Sein</t>
  </si>
  <si>
    <t>IR Montazzoli (IR8)</t>
  </si>
  <si>
    <t>IR Monteferrante (IR6) - Guado Confalone / Guado di Renzo</t>
  </si>
  <si>
    <t>IR Monteferrante (IR7) - Casone Franceschiello</t>
  </si>
  <si>
    <t>IR Roio del Sangro (IR5)</t>
  </si>
  <si>
    <t xml:space="preserve"> Onshore Wind</t>
  </si>
  <si>
    <t>Langevin</t>
  </si>
  <si>
    <t>Manah</t>
  </si>
  <si>
    <t>Molène</t>
  </si>
  <si>
    <t>Futuren</t>
  </si>
  <si>
    <t>Luxel</t>
  </si>
  <si>
    <t>average : 2005</t>
  </si>
  <si>
    <t>Cameroon</t>
  </si>
  <si>
    <t>Nachtigal</t>
  </si>
  <si>
    <t>Novartis Puurs</t>
  </si>
  <si>
    <t>Ocana</t>
  </si>
  <si>
    <t>Oud Turnhout</t>
  </si>
  <si>
    <t>Ouessant</t>
  </si>
  <si>
    <t>Petit-Saut</t>
  </si>
  <si>
    <t>Photovoltaic  Caivano</t>
  </si>
  <si>
    <t>Photovoltaic FV GE Avio Brindisi</t>
  </si>
  <si>
    <t>Photovoltaic ZML Maniago</t>
  </si>
  <si>
    <t>Pont de la Vanna</t>
  </si>
  <si>
    <t>Rivière de l'Est</t>
  </si>
  <si>
    <t>Rizzanese</t>
  </si>
  <si>
    <t xml:space="preserve">Rounding </t>
  </si>
  <si>
    <t>Sampolo</t>
  </si>
  <si>
    <t>Serra Carpaneto 2</t>
  </si>
  <si>
    <t>EDF solutions solaires</t>
  </si>
  <si>
    <t>Sezzadio</t>
  </si>
  <si>
    <t>Sovenzia</t>
  </si>
  <si>
    <t>Spy 4&amp;5</t>
  </si>
  <si>
    <t>Super-Bissorte</t>
  </si>
  <si>
    <t>Takamaka I &amp; Tamaka II</t>
  </si>
  <si>
    <t>Tolla</t>
  </si>
  <si>
    <t>TES Development S.r.l.</t>
  </si>
  <si>
    <t>Tudia</t>
  </si>
  <si>
    <t>EDF Andes - Refoenergy</t>
  </si>
  <si>
    <t>Villanueva</t>
  </si>
  <si>
    <t>Zinasco</t>
  </si>
  <si>
    <t xml:space="preserve">(2) Consolidation method at the closing date. </t>
  </si>
  <si>
    <t xml:space="preserve">(3) Aggregate of power plants in France with a capacity of less than 50 MW. </t>
  </si>
  <si>
    <t xml:space="preserve">(4) When grouped by country or region, the average year of industrial commisionning was weighted by the net MW. </t>
  </si>
  <si>
    <t xml:space="preserve">(5) Dongtai IV et V are 37.5% owned by EDF (25% EDF power solutions SA and 12.5% EDF China). Gross capacities are included with EDF power solutions SA. </t>
  </si>
  <si>
    <t xml:space="preserve">(6) The total does not include Flamanville 3 because it has not yet been commissioned. Its capacity is 1,600 MW. </t>
  </si>
  <si>
    <t>(1) The  capacity consolidated by EDF power solutions SA is established as follows: 
- 0MW are consolidated for the power plants consolidated under the equity method within EDF solutions SA; 
- 100% of the gross capacity is consolidated for all other power plants. 
The  capacity consolidated by EDF power solutions SA on a given geographical area can result from the application of different methods from one plant to the other within that area.</t>
  </si>
  <si>
    <t>Rzeszów</t>
  </si>
  <si>
    <t>Borgo San Dalmazzo</t>
  </si>
  <si>
    <t>HAUPT PHARMA - Borgo San Michele di Latina</t>
  </si>
  <si>
    <t>PLASTOTECNICA - Bagnoli di Sopra</t>
  </si>
  <si>
    <t>Flamanville 3</t>
  </si>
  <si>
    <r>
      <t>Nuclear</t>
    </r>
    <r>
      <rPr>
        <b/>
        <vertAlign val="superscript"/>
        <sz val="14"/>
        <color theme="9"/>
        <rFont val="EDF 2020"/>
        <family val="2"/>
      </rPr>
      <t>(3)</t>
    </r>
  </si>
  <si>
    <r>
      <t>Hydropower</t>
    </r>
    <r>
      <rPr>
        <b/>
        <vertAlign val="superscript"/>
        <sz val="14"/>
        <color theme="9"/>
        <rFont val="EDF 2020"/>
        <family val="2"/>
      </rPr>
      <t>(4)</t>
    </r>
  </si>
  <si>
    <r>
      <t>Renewables (excl. hydro)</t>
    </r>
    <r>
      <rPr>
        <b/>
        <vertAlign val="superscript"/>
        <sz val="14"/>
        <color theme="9"/>
        <rFont val="EDF 2020"/>
        <family val="2"/>
      </rPr>
      <t>(5)</t>
    </r>
  </si>
  <si>
    <r>
      <t>France - Regulated activities</t>
    </r>
    <r>
      <rPr>
        <vertAlign val="superscript"/>
        <sz val="14"/>
        <rFont val="EDF 2020"/>
        <family val="2"/>
      </rPr>
      <t>(1)</t>
    </r>
  </si>
  <si>
    <r>
      <t>Dalkia</t>
    </r>
    <r>
      <rPr>
        <vertAlign val="superscript"/>
        <sz val="14"/>
        <rFont val="EDF 2020"/>
        <family val="2"/>
      </rPr>
      <t>(2)</t>
    </r>
  </si>
  <si>
    <r>
      <t>EPR</t>
    </r>
    <r>
      <rPr>
        <b/>
        <vertAlign val="superscript"/>
        <sz val="14"/>
        <rFont val="EDF 2020"/>
        <family val="2"/>
      </rPr>
      <t>(3)</t>
    </r>
  </si>
  <si>
    <r>
      <t xml:space="preserve">AGR </t>
    </r>
    <r>
      <rPr>
        <b/>
        <vertAlign val="superscript"/>
        <sz val="14"/>
        <rFont val="EDF 2020"/>
        <family val="2"/>
      </rPr>
      <t>(1)</t>
    </r>
  </si>
  <si>
    <r>
      <t xml:space="preserve">PWR </t>
    </r>
    <r>
      <rPr>
        <b/>
        <vertAlign val="superscript"/>
        <sz val="14"/>
        <rFont val="EDF 2020"/>
        <family val="2"/>
      </rPr>
      <t>(2)</t>
    </r>
  </si>
  <si>
    <r>
      <t>Power (in MW)</t>
    </r>
    <r>
      <rPr>
        <b/>
        <vertAlign val="superscript"/>
        <sz val="14"/>
        <color rgb="FF001A70"/>
        <rFont val="EDF 2020"/>
        <family val="2"/>
      </rPr>
      <t>(4)</t>
    </r>
  </si>
  <si>
    <r>
      <t>PWR</t>
    </r>
    <r>
      <rPr>
        <b/>
        <vertAlign val="superscript"/>
        <sz val="14"/>
        <rFont val="EDF 2020"/>
        <family val="2"/>
      </rPr>
      <t xml:space="preserve"> (3)</t>
    </r>
  </si>
  <si>
    <r>
      <t xml:space="preserve">EPR </t>
    </r>
    <r>
      <rPr>
        <b/>
        <vertAlign val="superscript"/>
        <sz val="14"/>
        <rFont val="EDF 2020"/>
        <family val="2"/>
      </rPr>
      <t>(3)</t>
    </r>
  </si>
  <si>
    <r>
      <t>Net installed electricity capacity</t>
    </r>
    <r>
      <rPr>
        <b/>
        <vertAlign val="superscript"/>
        <sz val="20"/>
        <color rgb="FF001A70"/>
        <rFont val="EDF 2020"/>
        <family val="2"/>
      </rPr>
      <t xml:space="preserve"> </t>
    </r>
    <r>
      <rPr>
        <b/>
        <sz val="20"/>
        <color rgb="FF001A70"/>
        <rFont val="EDF 2020"/>
        <family val="2"/>
      </rPr>
      <t>(according to the participation in the subsidiaries, including participations in associates and joint ventures)</t>
    </r>
  </si>
  <si>
    <t>Nuclear fleet in France</t>
  </si>
  <si>
    <t>Nuclear fleet in the United Kingdom</t>
  </si>
  <si>
    <t>Nuclear fleet in Belgium</t>
  </si>
  <si>
    <t>New nuclear projects</t>
  </si>
  <si>
    <r>
      <t xml:space="preserve">EDF group means of electricity and heat generation list 
Detail by power plant </t>
    </r>
    <r>
      <rPr>
        <b/>
        <sz val="24"/>
        <color theme="2"/>
        <rFont val="EDF 2020"/>
      </rPr>
      <t>at 31 Decembre 2025</t>
    </r>
  </si>
  <si>
    <r>
      <t>Capacity consolidated</t>
    </r>
    <r>
      <rPr>
        <vertAlign val="superscript"/>
        <sz val="11"/>
        <color theme="0"/>
        <rFont val="EDF 2020"/>
      </rPr>
      <t>(1)</t>
    </r>
    <r>
      <rPr>
        <sz val="11"/>
        <color theme="0"/>
        <rFont val="EDF 2020"/>
      </rPr>
      <t xml:space="preserve"> by EDF (MW)</t>
    </r>
  </si>
  <si>
    <r>
      <t>Year of industrial commissioning</t>
    </r>
    <r>
      <rPr>
        <vertAlign val="superscript"/>
        <sz val="11"/>
        <color theme="0"/>
        <rFont val="EDF 2020"/>
      </rPr>
      <t xml:space="preserve"> (4)</t>
    </r>
  </si>
  <si>
    <r>
      <t>Consolidation method</t>
    </r>
    <r>
      <rPr>
        <vertAlign val="superscript"/>
        <sz val="11"/>
        <color theme="0"/>
        <rFont val="EDF 2020"/>
      </rPr>
      <t>(2)</t>
    </r>
  </si>
  <si>
    <t>EDF group electricity output in 2025</t>
  </si>
  <si>
    <t>(2) The hydropower output takes into account the tidal energy (532GWh). Hydro output after deductions of pumped volumes is 37.9TWh in 2025.</t>
  </si>
  <si>
    <r>
      <t>Hydropower</t>
    </r>
    <r>
      <rPr>
        <b/>
        <vertAlign val="superscript"/>
        <sz val="14"/>
        <color rgb="FF509E2F"/>
        <rFont val="EDF 2020"/>
        <family val="2"/>
      </rPr>
      <t>(2)</t>
    </r>
  </si>
  <si>
    <r>
      <t>Renewables (excl. hydro)</t>
    </r>
    <r>
      <rPr>
        <b/>
        <vertAlign val="superscript"/>
        <sz val="14"/>
        <color rgb="FF509E2F"/>
        <rFont val="EDF 2020"/>
        <family val="2"/>
      </rPr>
      <t>(3)</t>
    </r>
  </si>
  <si>
    <r>
      <t>Other international</t>
    </r>
    <r>
      <rPr>
        <vertAlign val="superscript"/>
        <sz val="14"/>
        <rFont val="EDF 2020"/>
        <family val="2"/>
      </rPr>
      <t>(4)</t>
    </r>
  </si>
  <si>
    <r>
      <t>France – Non-interconnected zones</t>
    </r>
    <r>
      <rPr>
        <vertAlign val="superscript"/>
        <sz val="14"/>
        <color rgb="FF000000"/>
        <rFont val="EDF 2020"/>
        <family val="2"/>
      </rPr>
      <t>(2)</t>
    </r>
  </si>
  <si>
    <r>
      <t>Group Total</t>
    </r>
    <r>
      <rPr>
        <b/>
        <vertAlign val="superscript"/>
        <sz val="14"/>
        <color rgb="FF001A70"/>
        <rFont val="EDF 2020"/>
        <family val="2"/>
      </rPr>
      <t>(3)</t>
    </r>
  </si>
  <si>
    <r>
      <t>EDF group CO</t>
    </r>
    <r>
      <rPr>
        <b/>
        <vertAlign val="subscript"/>
        <sz val="24"/>
        <color theme="0"/>
        <rFont val="EDF 2020"/>
        <family val="2"/>
      </rPr>
      <t>2</t>
    </r>
    <r>
      <rPr>
        <b/>
        <sz val="24"/>
        <color theme="0"/>
        <rFont val="EDF 2020"/>
        <family val="2"/>
      </rPr>
      <t xml:space="preserve"> emissions</t>
    </r>
    <r>
      <rPr>
        <b/>
        <vertAlign val="superscript"/>
        <sz val="24"/>
        <color theme="0"/>
        <rFont val="EDF 2020"/>
        <family val="2"/>
      </rPr>
      <t>(1)</t>
    </r>
  </si>
  <si>
    <r>
      <t>Target: net zero CO</t>
    </r>
    <r>
      <rPr>
        <b/>
        <vertAlign val="subscript"/>
        <sz val="16"/>
        <color theme="6"/>
        <rFont val="EDF 2020"/>
        <family val="2"/>
      </rPr>
      <t>2</t>
    </r>
    <r>
      <rPr>
        <b/>
        <sz val="16"/>
        <color theme="6"/>
        <rFont val="EDF 2020"/>
        <family val="2"/>
      </rPr>
      <t xml:space="preserve"> emissions by 2050</t>
    </r>
    <r>
      <rPr>
        <b/>
        <vertAlign val="superscript"/>
        <sz val="16"/>
        <color theme="6"/>
        <rFont val="EDF 2020"/>
        <family val="2"/>
      </rPr>
      <t>(4)</t>
    </r>
  </si>
  <si>
    <r>
      <rPr>
        <b/>
        <sz val="12"/>
        <color theme="4"/>
        <rFont val="EDF 2020"/>
      </rPr>
      <t xml:space="preserve">Gross capacity: </t>
    </r>
    <r>
      <rPr>
        <sz val="12"/>
        <color theme="4"/>
        <rFont val="EDF 2020"/>
      </rPr>
      <t>total capacity of the facilities in which the company has a stake</t>
    </r>
  </si>
  <si>
    <r>
      <rPr>
        <b/>
        <sz val="12"/>
        <color theme="4"/>
        <rFont val="EDF 2020"/>
      </rPr>
      <t>Net capacity:</t>
    </r>
    <r>
      <rPr>
        <sz val="12"/>
        <color theme="4"/>
        <rFont val="EDF 2020"/>
      </rPr>
      <t xml:space="preserve"> capacity corresponding to the company stake</t>
    </r>
    <r>
      <rPr>
        <vertAlign val="superscript"/>
        <sz val="12"/>
        <color theme="4"/>
        <rFont val="EDF 2020"/>
      </rPr>
      <t>(1)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</si>
</sst>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64" formatCode="_-* #,##0.00\ _€_-;\-* #,##0.00\ _€_-;_-* &quot;-&quot;??\ _€_-;_-@_-"/>
    <numFmt numFmtId="165" formatCode="0.0%"/>
    <numFmt numFmtId="166" formatCode="#,##0;&quot;(&quot;#,##0&quot;)&quot;"/>
    <numFmt numFmtId="167" formatCode="[$-40C]mmmm\-yy;@"/>
    <numFmt numFmtId="168" formatCode="_-* #,##0\ _€_-;\-* #,##0\ _€_-;_-* &quot;-&quot;??\ _€_-;_-@_-"/>
    <numFmt numFmtId="169" formatCode="#,##0;&quot;(&quot;#.##0,&quot;)&quot;"/>
    <numFmt numFmtId="170" formatCode="#,###\ ;\ \(#,###\);\-"/>
    <numFmt numFmtId="171" formatCode="_-* #,##0.0\ _€_-;\-* #,##0.0\ _€_-;_-* &quot;-&quot;??\ _€_-;_-@_-"/>
    <numFmt numFmtId="172" formatCode="#,##0.0"/>
    <numFmt numFmtId="173" formatCode="_-* #,##0.000\ _€_-;\-* #,##0.000\ _€_-;_-* &quot;-&quot;??\ _€_-;_-@_-"/>
    <numFmt numFmtId="174" formatCode="_-* #,##0.0000\ _€_-;\-* #,##0.0000\ _€_-;_-* &quot;-&quot;??\ _€_-;_-@_-"/>
    <numFmt numFmtId="175" formatCode="#,##0.00000"/>
    <numFmt numFmtId="176" formatCode="#,##0.0_);\(#,##0.0\)"/>
    <numFmt numFmtId="177" formatCode="_-* #,##0.00000000000\ _€_-;\-* #,##0.00000000000\ _€_-;_-* &quot;-&quot;??\ _€_-;_-@_-"/>
    <numFmt numFmtId="178" formatCode="_-* #,##0.0000000\ _€_-;\-* #,##0.0000000\ _€_-;_-* &quot;-&quot;??\ _€_-;_-@_-"/>
  </numFmts>
  <fonts count="160">
    <font>
      <sz val="11"/>
      <color theme="1"/>
      <name val="Calibri"/>
      <family val="2"/>
      <scheme val="minor"/>
    </font>
    <font>
      <sz val="10"/>
      <name val="Arial"/>
      <family val="2"/>
    </font>
    <font>
      <sz val="11"/>
      <name val="Arial"/>
      <family val="2"/>
    </font>
    <font>
      <sz val="11"/>
      <color theme="1"/>
      <name val="Calibri"/>
      <family val="2"/>
      <scheme val="minor"/>
    </font>
    <font>
      <u/>
      <sz val="4.4000000000000004"/>
      <color theme="10"/>
      <name val="Calibri"/>
      <family val="2"/>
    </font>
    <font>
      <sz val="11"/>
      <color theme="1"/>
      <name val="Arial"/>
      <family val="2"/>
    </font>
    <font>
      <sz val="16"/>
      <color theme="1"/>
      <name val="Arial"/>
      <family val="2"/>
    </font>
    <font>
      <sz val="11"/>
      <color theme="0"/>
      <name val="Calibri"/>
      <family val="2"/>
      <scheme val="minor"/>
    </font>
    <font>
      <sz val="16"/>
      <color rgb="FFFF0000"/>
      <name val="Arial"/>
      <family val="2"/>
    </font>
    <font>
      <sz val="16"/>
      <color theme="0"/>
      <name val="Arial"/>
      <family val="2"/>
    </font>
    <font>
      <u/>
      <sz val="16"/>
      <color theme="0"/>
      <name val="Arial"/>
      <family val="2"/>
    </font>
    <font>
      <u/>
      <sz val="16"/>
      <color rgb="FFFF0000"/>
      <name val="Arial"/>
      <family val="2"/>
    </font>
    <font>
      <sz val="16"/>
      <color theme="1"/>
      <name val="Calibri"/>
      <family val="2"/>
      <scheme val="minor"/>
    </font>
    <font>
      <u/>
      <sz val="16"/>
      <color theme="0"/>
      <name val="Calibri"/>
      <family val="2"/>
      <scheme val="minor"/>
    </font>
    <font>
      <sz val="16"/>
      <color theme="0"/>
      <name val="Calibri"/>
      <family val="2"/>
      <scheme val="minor"/>
    </font>
    <font>
      <b/>
      <sz val="11"/>
      <color theme="1"/>
      <name val="Calibri"/>
      <family val="2"/>
      <scheme val="minor"/>
    </font>
    <font>
      <b/>
      <sz val="11"/>
      <color theme="0"/>
      <name val="Arial"/>
      <family val="2"/>
    </font>
    <font>
      <b/>
      <sz val="11"/>
      <name val="Calibri"/>
      <family val="2"/>
      <scheme val="minor"/>
    </font>
    <font>
      <sz val="11"/>
      <name val="Calibri"/>
      <family val="2"/>
      <scheme val="minor"/>
    </font>
    <font>
      <sz val="11"/>
      <color theme="9"/>
      <name val="Calibri"/>
      <family val="2"/>
      <scheme val="minor"/>
    </font>
    <font>
      <sz val="11"/>
      <color rgb="FFF622DD"/>
      <name val="Calibri"/>
      <family val="2"/>
      <scheme val="minor"/>
    </font>
    <font>
      <b/>
      <sz val="11"/>
      <name val="Arial"/>
      <family val="2"/>
    </font>
    <font>
      <b/>
      <sz val="11"/>
      <color rgb="FFF622DD"/>
      <name val="Calibri"/>
      <family val="2"/>
      <scheme val="minor"/>
    </font>
    <font>
      <b/>
      <sz val="11"/>
      <color rgb="FFF622DD"/>
      <name val="Arial"/>
      <family val="2"/>
    </font>
    <font>
      <strike/>
      <sz val="11"/>
      <color theme="1"/>
      <name val="Calibri"/>
      <family val="2"/>
      <scheme val="minor"/>
    </font>
    <font>
      <strike/>
      <sz val="11"/>
      <name val="Calibri"/>
      <family val="2"/>
      <scheme val="minor"/>
    </font>
    <font>
      <sz val="12"/>
      <color rgb="FF000000"/>
      <name val="EDF 2020"/>
      <family val="2"/>
    </font>
    <font>
      <sz val="11"/>
      <name val="EDF 2020"/>
      <family val="2"/>
    </font>
    <font>
      <b/>
      <sz val="12"/>
      <color rgb="FF001A70"/>
      <name val="EDF 2020"/>
      <family val="2"/>
    </font>
    <font>
      <b/>
      <sz val="26"/>
      <color theme="0"/>
      <name val="EDF 2020"/>
      <family val="2"/>
    </font>
    <font>
      <sz val="11"/>
      <color theme="1"/>
      <name val="EDF 2020"/>
      <family val="2"/>
    </font>
    <font>
      <i/>
      <sz val="14"/>
      <color theme="1"/>
      <name val="EDF 2020"/>
      <family val="2"/>
    </font>
    <font>
      <b/>
      <sz val="10"/>
      <name val="EDF 2020"/>
      <family val="2"/>
    </font>
    <font>
      <b/>
      <sz val="16"/>
      <color theme="4"/>
      <name val="EDF 2020"/>
      <family val="2"/>
    </font>
    <font>
      <b/>
      <vertAlign val="subscript"/>
      <sz val="16"/>
      <color theme="4"/>
      <name val="EDF 2020"/>
      <family val="2"/>
    </font>
    <font>
      <b/>
      <sz val="14"/>
      <color theme="4"/>
      <name val="EDF 2020"/>
      <family val="2"/>
    </font>
    <font>
      <sz val="12"/>
      <color theme="1"/>
      <name val="EDF 2020"/>
      <family val="2"/>
    </font>
    <font>
      <b/>
      <sz val="18"/>
      <color rgb="FF001A70"/>
      <name val="EDF 2020"/>
      <family val="2"/>
    </font>
    <font>
      <b/>
      <vertAlign val="subscript"/>
      <sz val="18"/>
      <color rgb="FF001A70"/>
      <name val="EDF 2020"/>
      <family val="2"/>
    </font>
    <font>
      <sz val="13"/>
      <color theme="1"/>
      <name val="EDF 2020"/>
      <family val="2"/>
    </font>
    <font>
      <b/>
      <sz val="13"/>
      <color theme="2"/>
      <name val="EDF 2020"/>
      <family val="2"/>
    </font>
    <font>
      <sz val="14"/>
      <color rgb="FF00B0F0"/>
      <name val="EDF 2020"/>
      <family val="2"/>
    </font>
    <font>
      <sz val="11"/>
      <color rgb="FFFF0000"/>
      <name val="EDF 2020"/>
      <family val="2"/>
    </font>
    <font>
      <b/>
      <sz val="12"/>
      <name val="EDF 2020"/>
      <family val="2"/>
    </font>
    <font>
      <i/>
      <sz val="11"/>
      <color rgb="FF000000"/>
      <name val="EDF 2020"/>
      <family val="2"/>
    </font>
    <font>
      <sz val="11"/>
      <color rgb="FF000000"/>
      <name val="EDF 2020"/>
      <family val="2"/>
    </font>
    <font>
      <sz val="10"/>
      <name val="EDF 2020"/>
      <family val="2"/>
    </font>
    <font>
      <vertAlign val="subscript"/>
      <sz val="10"/>
      <name val="EDF 2020"/>
      <family val="2"/>
    </font>
    <font>
      <i/>
      <sz val="11"/>
      <name val="EDF 2020"/>
      <family val="2"/>
    </font>
    <font>
      <sz val="12"/>
      <name val="EDF 2020"/>
      <family val="2"/>
    </font>
    <font>
      <sz val="10"/>
      <color theme="1"/>
      <name val="EDF 2020"/>
      <family val="2"/>
    </font>
    <font>
      <b/>
      <sz val="10"/>
      <color rgb="FF005BBB"/>
      <name val="EDF 2020"/>
      <family val="2"/>
    </font>
    <font>
      <b/>
      <sz val="20"/>
      <color theme="4"/>
      <name val="EDF 2020"/>
      <family val="2"/>
    </font>
    <font>
      <b/>
      <sz val="20"/>
      <color theme="1" tint="0.499984740745262"/>
      <name val="EDF 2020"/>
      <family val="2"/>
    </font>
    <font>
      <b/>
      <sz val="11"/>
      <color rgb="FF001A70"/>
      <name val="EDF 2020"/>
      <family val="2"/>
    </font>
    <font>
      <b/>
      <sz val="22"/>
      <color rgb="FF002060"/>
      <name val="EDF 2020"/>
      <family val="2"/>
    </font>
    <font>
      <sz val="14"/>
      <name val="EDF 2020"/>
      <family val="2"/>
    </font>
    <font>
      <i/>
      <sz val="14"/>
      <name val="EDF 2020"/>
      <family val="2"/>
    </font>
    <font>
      <b/>
      <sz val="18"/>
      <color theme="9"/>
      <name val="EDF 2020"/>
      <family val="2"/>
    </font>
    <font>
      <b/>
      <sz val="12"/>
      <color theme="4"/>
      <name val="EDF 2020"/>
      <family val="2"/>
    </font>
    <font>
      <b/>
      <sz val="12"/>
      <color theme="1"/>
      <name val="EDF 2020"/>
      <family val="2"/>
    </font>
    <font>
      <b/>
      <sz val="12"/>
      <color rgb="FFFF0000"/>
      <name val="EDF 2020"/>
      <family val="2"/>
    </font>
    <font>
      <sz val="11"/>
      <color theme="0"/>
      <name val="EDF 2020"/>
      <family val="2"/>
    </font>
    <font>
      <i/>
      <sz val="11"/>
      <color theme="1"/>
      <name val="EDF 2020"/>
      <family val="2"/>
    </font>
    <font>
      <b/>
      <sz val="28"/>
      <color theme="0"/>
      <name val="EDF 2020"/>
      <family val="2"/>
    </font>
    <font>
      <b/>
      <sz val="11"/>
      <color theme="9"/>
      <name val="EDF 2020"/>
      <family val="2"/>
    </font>
    <font>
      <b/>
      <sz val="11"/>
      <color theme="0"/>
      <name val="EDF 2020"/>
      <family val="2"/>
    </font>
    <font>
      <b/>
      <sz val="11"/>
      <name val="EDF 2020"/>
      <family val="2"/>
    </font>
    <font>
      <sz val="11"/>
      <color rgb="FFF622DD"/>
      <name val="EDF 2020"/>
      <family val="2"/>
    </font>
    <font>
      <b/>
      <sz val="11"/>
      <color theme="1"/>
      <name val="EDF 2020"/>
      <family val="2"/>
    </font>
    <font>
      <b/>
      <vertAlign val="superscript"/>
      <sz val="11"/>
      <name val="EDF 2020"/>
      <family val="2"/>
    </font>
    <font>
      <i/>
      <sz val="10"/>
      <name val="EDF 2020"/>
      <family val="2"/>
    </font>
    <font>
      <i/>
      <vertAlign val="superscript"/>
      <sz val="11"/>
      <name val="EDF 2020"/>
      <family val="2"/>
    </font>
    <font>
      <b/>
      <i/>
      <sz val="12"/>
      <color theme="4"/>
      <name val="EDF 2020"/>
      <family val="2"/>
    </font>
    <font>
      <b/>
      <sz val="26"/>
      <color rgb="FF002060"/>
      <name val="EDF 2020"/>
      <family val="2"/>
    </font>
    <font>
      <b/>
      <sz val="18"/>
      <color rgb="FF002060"/>
      <name val="EDF 2020"/>
      <family val="2"/>
    </font>
    <font>
      <i/>
      <sz val="14"/>
      <color rgb="FF000000"/>
      <name val="EDF 2020"/>
      <family val="2"/>
    </font>
    <font>
      <b/>
      <sz val="16"/>
      <color theme="2"/>
      <name val="EDF 2020"/>
      <family val="2"/>
    </font>
    <font>
      <b/>
      <sz val="12"/>
      <color rgb="FF002060"/>
      <name val="EDF 2020"/>
      <family val="2"/>
    </font>
    <font>
      <sz val="12"/>
      <color rgb="FF002060"/>
      <name val="EDF 2020"/>
      <family val="2"/>
    </font>
    <font>
      <b/>
      <sz val="24"/>
      <color rgb="FF00B0F0"/>
      <name val="EDF 2020"/>
      <family val="2"/>
    </font>
    <font>
      <sz val="11"/>
      <color rgb="FF00B0F0"/>
      <name val="EDF 2020"/>
      <family val="2"/>
    </font>
    <font>
      <b/>
      <sz val="12"/>
      <color theme="5"/>
      <name val="EDF 2020"/>
      <family val="2"/>
    </font>
    <font>
      <b/>
      <sz val="14"/>
      <color theme="2"/>
      <name val="EDF 2020"/>
      <family val="2"/>
    </font>
    <font>
      <b/>
      <sz val="12"/>
      <color rgb="FF00B0F0"/>
      <name val="EDF 2020"/>
      <family val="2"/>
    </font>
    <font>
      <b/>
      <sz val="18"/>
      <color rgb="FF00B0F0"/>
      <name val="EDF 2020"/>
      <family val="2"/>
    </font>
    <font>
      <b/>
      <sz val="24"/>
      <color theme="4"/>
      <name val="EDF 2020"/>
      <family val="2"/>
    </font>
    <font>
      <sz val="11"/>
      <color theme="4"/>
      <name val="EDF 2020"/>
      <family val="2"/>
    </font>
    <font>
      <b/>
      <sz val="18"/>
      <color theme="4"/>
      <name val="EDF 2020"/>
      <family val="2"/>
    </font>
    <font>
      <b/>
      <sz val="24"/>
      <color theme="7"/>
      <name val="EDF 2020"/>
      <family val="2"/>
    </font>
    <font>
      <b/>
      <sz val="14"/>
      <color theme="0"/>
      <name val="EDF 2020"/>
      <family val="2"/>
    </font>
    <font>
      <b/>
      <sz val="12"/>
      <color theme="7"/>
      <name val="EDF 2020"/>
      <family val="2"/>
    </font>
    <font>
      <b/>
      <sz val="18"/>
      <color theme="7"/>
      <name val="EDF 2020"/>
      <family val="2"/>
    </font>
    <font>
      <sz val="11"/>
      <color theme="7"/>
      <name val="EDF 2020"/>
      <family val="2"/>
    </font>
    <font>
      <b/>
      <sz val="24"/>
      <color theme="5"/>
      <name val="EDF 2020"/>
      <family val="2"/>
    </font>
    <font>
      <b/>
      <sz val="26"/>
      <color theme="0" tint="-0.499984740745262"/>
      <name val="EDF 2020"/>
      <family val="2"/>
    </font>
    <font>
      <sz val="11"/>
      <color theme="5"/>
      <name val="EDF 2020"/>
      <family val="2"/>
    </font>
    <font>
      <b/>
      <sz val="18"/>
      <color theme="5"/>
      <name val="EDF 2020"/>
      <family val="2"/>
    </font>
    <font>
      <b/>
      <sz val="24"/>
      <color theme="0" tint="-0.499984740745262"/>
      <name val="EDF 2020"/>
      <family val="2"/>
    </font>
    <font>
      <b/>
      <sz val="12"/>
      <color theme="3"/>
      <name val="EDF 2020"/>
      <family val="2"/>
    </font>
    <font>
      <sz val="11"/>
      <color theme="3"/>
      <name val="EDF 2020"/>
      <family val="2"/>
    </font>
    <font>
      <b/>
      <sz val="18"/>
      <color theme="3"/>
      <name val="EDF 2020"/>
      <family val="2"/>
    </font>
    <font>
      <sz val="12"/>
      <color theme="4"/>
      <name val="EDF 2020"/>
      <family val="2"/>
    </font>
    <font>
      <sz val="12"/>
      <color rgb="FFFF0000"/>
      <name val="EDF 2020"/>
      <family val="2"/>
    </font>
    <font>
      <b/>
      <sz val="16"/>
      <color theme="0"/>
      <name val="EDF 2020"/>
      <family val="2"/>
    </font>
    <font>
      <b/>
      <vertAlign val="superscript"/>
      <sz val="12"/>
      <color rgb="FF002060"/>
      <name val="EDF 2020"/>
      <family val="2"/>
    </font>
    <font>
      <sz val="11"/>
      <color rgb="FF002060"/>
      <name val="EDF 2020"/>
      <family val="2"/>
    </font>
    <font>
      <vertAlign val="superscript"/>
      <sz val="11"/>
      <color rgb="FF002060"/>
      <name val="EDF 2020"/>
      <family val="2"/>
    </font>
    <font>
      <b/>
      <u/>
      <sz val="16"/>
      <color rgb="FF001A70"/>
      <name val="EDF 2020"/>
      <family val="2"/>
    </font>
    <font>
      <b/>
      <sz val="11"/>
      <color theme="1" tint="-0.249977111117893"/>
      <name val="EDF 2020"/>
      <family val="2"/>
    </font>
    <font>
      <sz val="9"/>
      <name val="EDF 2020"/>
      <family val="2"/>
    </font>
    <font>
      <b/>
      <i/>
      <sz val="11"/>
      <color theme="1" tint="-0.249977111117893"/>
      <name val="EDF 2020"/>
      <family val="2"/>
    </font>
    <font>
      <i/>
      <sz val="12"/>
      <name val="EDF 2020"/>
      <family val="2"/>
    </font>
    <font>
      <b/>
      <i/>
      <sz val="14"/>
      <color theme="1"/>
      <name val="EDF 2020"/>
      <family val="2"/>
    </font>
    <font>
      <b/>
      <sz val="18"/>
      <color theme="1" tint="0.499984740745262"/>
      <name val="EDF 2020"/>
      <family val="2"/>
    </font>
    <font>
      <b/>
      <sz val="20"/>
      <color rgb="FF001A70"/>
      <name val="EDF 2020"/>
      <family val="2"/>
    </font>
    <font>
      <b/>
      <vertAlign val="superscript"/>
      <sz val="20"/>
      <color rgb="FF001A70"/>
      <name val="EDF 2020"/>
      <family val="2"/>
    </font>
    <font>
      <b/>
      <sz val="12"/>
      <color theme="9"/>
      <name val="EDF 2020"/>
      <family val="2"/>
    </font>
    <font>
      <b/>
      <sz val="16"/>
      <name val="EDF 2020"/>
      <family val="2"/>
    </font>
    <font>
      <b/>
      <i/>
      <sz val="14"/>
      <name val="EDF 2020"/>
      <family val="2"/>
    </font>
    <font>
      <sz val="9"/>
      <color theme="1"/>
      <name val="EDF 2020"/>
      <family val="2"/>
    </font>
    <font>
      <sz val="9"/>
      <color rgb="FF000000"/>
      <name val="EDF 2020"/>
      <family val="2"/>
    </font>
    <font>
      <sz val="9"/>
      <color rgb="FFFF0000"/>
      <name val="EDF 2020"/>
      <family val="2"/>
    </font>
    <font>
      <b/>
      <sz val="9"/>
      <color rgb="FF000000"/>
      <name val="EDF 2020"/>
      <family val="2"/>
    </font>
    <font>
      <b/>
      <sz val="24"/>
      <color theme="9"/>
      <name val="EDF 2020"/>
      <family val="2"/>
    </font>
    <font>
      <sz val="11"/>
      <color theme="9"/>
      <name val="EDF 2020"/>
      <family val="2"/>
    </font>
    <font>
      <b/>
      <sz val="24"/>
      <color rgb="FF88D950"/>
      <name val="EDF 2020"/>
      <family val="2"/>
    </font>
    <font>
      <b/>
      <sz val="12"/>
      <color rgb="FF88D950"/>
      <name val="EDF 2020"/>
      <family val="2"/>
    </font>
    <font>
      <b/>
      <sz val="18"/>
      <color rgb="FF88D950"/>
      <name val="EDF 2020"/>
      <family val="2"/>
    </font>
    <font>
      <sz val="11"/>
      <color rgb="FF88D950"/>
      <name val="EDF 2020"/>
      <family val="2"/>
    </font>
    <font>
      <vertAlign val="superscript"/>
      <sz val="11"/>
      <name val="Arial"/>
      <family val="2"/>
    </font>
    <font>
      <sz val="10"/>
      <name val="Trebuchet MS"/>
      <family val="2"/>
    </font>
    <font>
      <sz val="8"/>
      <name val="Calibri"/>
      <family val="2"/>
      <scheme val="minor"/>
    </font>
    <font>
      <b/>
      <sz val="24"/>
      <color theme="0"/>
      <name val="EDF 2020"/>
      <family val="2"/>
    </font>
    <font>
      <b/>
      <sz val="14"/>
      <color rgb="FF002060"/>
      <name val="EDF 2020"/>
      <family val="2"/>
    </font>
    <font>
      <b/>
      <sz val="14"/>
      <color theme="9"/>
      <name val="EDF 2020"/>
      <family val="2"/>
    </font>
    <font>
      <b/>
      <vertAlign val="superscript"/>
      <sz val="14"/>
      <color theme="9"/>
      <name val="EDF 2020"/>
      <family val="2"/>
    </font>
    <font>
      <vertAlign val="superscript"/>
      <sz val="14"/>
      <name val="EDF 2020"/>
      <family val="2"/>
    </font>
    <font>
      <sz val="10"/>
      <color rgb="FF000000"/>
      <name val="EDF 2020"/>
      <family val="2"/>
    </font>
    <font>
      <b/>
      <sz val="14"/>
      <color rgb="FF001A70"/>
      <name val="EDF 2020"/>
      <family val="2"/>
    </font>
    <font>
      <b/>
      <sz val="14"/>
      <name val="EDF 2020"/>
      <family val="2"/>
    </font>
    <font>
      <b/>
      <vertAlign val="superscript"/>
      <sz val="14"/>
      <name val="EDF 2020"/>
      <family val="2"/>
    </font>
    <font>
      <b/>
      <vertAlign val="superscript"/>
      <sz val="14"/>
      <color rgb="FF001A70"/>
      <name val="EDF 2020"/>
      <family val="2"/>
    </font>
    <font>
      <sz val="14"/>
      <color theme="1"/>
      <name val="EDF 2020"/>
      <family val="2"/>
    </font>
    <font>
      <b/>
      <sz val="24"/>
      <color theme="2"/>
      <name val="EDF 2020"/>
      <family val="2"/>
    </font>
    <font>
      <b/>
      <sz val="24"/>
      <color theme="2"/>
      <name val="EDF 2020"/>
    </font>
    <font>
      <sz val="11"/>
      <color theme="0"/>
      <name val="EDF 2020"/>
    </font>
    <font>
      <vertAlign val="superscript"/>
      <sz val="11"/>
      <color theme="0"/>
      <name val="EDF 2020"/>
    </font>
    <font>
      <b/>
      <sz val="14"/>
      <color rgb="FF509E2F"/>
      <name val="EDF 2020"/>
      <family val="2"/>
    </font>
    <font>
      <b/>
      <vertAlign val="superscript"/>
      <sz val="14"/>
      <color rgb="FF509E2F"/>
      <name val="EDF 2020"/>
      <family val="2"/>
    </font>
    <font>
      <b/>
      <vertAlign val="subscript"/>
      <sz val="24"/>
      <color theme="0"/>
      <name val="EDF 2020"/>
      <family val="2"/>
    </font>
    <font>
      <b/>
      <vertAlign val="superscript"/>
      <sz val="24"/>
      <color theme="0"/>
      <name val="EDF 2020"/>
      <family val="2"/>
    </font>
    <font>
      <sz val="14"/>
      <color rgb="FF000000"/>
      <name val="EDF 2020"/>
      <family val="2"/>
    </font>
    <font>
      <vertAlign val="superscript"/>
      <sz val="14"/>
      <color rgb="FF000000"/>
      <name val="EDF 2020"/>
      <family val="2"/>
    </font>
    <font>
      <b/>
      <sz val="16"/>
      <color theme="6"/>
      <name val="EDF 2020"/>
      <family val="2"/>
    </font>
    <font>
      <b/>
      <vertAlign val="subscript"/>
      <sz val="16"/>
      <color theme="6"/>
      <name val="EDF 2020"/>
      <family val="2"/>
    </font>
    <font>
      <b/>
      <vertAlign val="superscript"/>
      <sz val="16"/>
      <color theme="6"/>
      <name val="EDF 2020"/>
      <family val="2"/>
    </font>
    <font>
      <sz val="12"/>
      <color theme="4"/>
      <name val="EDF 2020"/>
    </font>
    <font>
      <b/>
      <sz val="12"/>
      <color theme="4"/>
      <name val="EDF 2020"/>
    </font>
    <font>
      <vertAlign val="superscript"/>
      <sz val="12"/>
      <color theme="4"/>
      <name val="EDF 2020"/>
    </font>
  </fonts>
  <fills count="16">
    <fill>
      <patternFill patternType="none"/>
    </fill>
    <fill>
      <patternFill patternType="gray125"/>
    </fill>
    <fill>
      <patternFill patternType="solid">
        <fgColor theme="0"/>
        <bgColor indexed="64"/>
      </patternFill>
    </fill>
    <fill>
      <patternFill patternType="solid">
        <fgColor rgb="FFEAEAEA"/>
        <bgColor indexed="64"/>
      </patternFill>
    </fill>
    <fill>
      <patternFill patternType="solid">
        <fgColor rgb="FF002060"/>
        <bgColor indexed="64"/>
      </patternFill>
    </fill>
    <fill>
      <patternFill patternType="solid">
        <fgColor rgb="FF002060"/>
        <bgColor theme="4"/>
      </patternFill>
    </fill>
    <fill>
      <patternFill patternType="solid">
        <fgColor theme="0" tint="-0.499984740745262"/>
        <bgColor indexed="64"/>
      </patternFill>
    </fill>
    <fill>
      <patternFill patternType="solid">
        <fgColor theme="6"/>
        <bgColor indexed="64"/>
      </patternFill>
    </fill>
    <fill>
      <patternFill patternType="solid">
        <fgColor theme="7"/>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5"/>
        <bgColor indexed="64"/>
      </patternFill>
    </fill>
    <fill>
      <patternFill patternType="solid">
        <fgColor theme="6" tint="0.59999389629810485"/>
        <bgColor theme="6" tint="0.79998168889431442"/>
      </patternFill>
    </fill>
    <fill>
      <patternFill patternType="solid">
        <fgColor theme="4"/>
        <bgColor indexed="64"/>
      </patternFill>
    </fill>
    <fill>
      <patternFill patternType="solid">
        <fgColor theme="9"/>
        <bgColor indexed="64"/>
      </patternFill>
    </fill>
    <fill>
      <patternFill patternType="solid">
        <fgColor rgb="FF88D950"/>
        <bgColor indexed="64"/>
      </patternFill>
    </fill>
  </fills>
  <borders count="43">
    <border>
      <left/>
      <right/>
      <top/>
      <bottom/>
      <diagonal/>
    </border>
    <border>
      <left/>
      <right/>
      <top/>
      <bottom style="thin">
        <color indexed="64"/>
      </bottom>
      <diagonal/>
    </border>
    <border>
      <left style="thin">
        <color indexed="64"/>
      </left>
      <right/>
      <top/>
      <bottom/>
      <diagonal/>
    </border>
    <border>
      <left/>
      <right/>
      <top style="thin">
        <color indexed="64"/>
      </top>
      <bottom/>
      <diagonal/>
    </border>
    <border>
      <left/>
      <right/>
      <top/>
      <bottom style="dashed">
        <color rgb="FFEAEAEA"/>
      </bottom>
      <diagonal/>
    </border>
    <border>
      <left/>
      <right/>
      <top style="dashed">
        <color rgb="FFEAEAEA"/>
      </top>
      <bottom style="medium">
        <color rgb="FF001A70"/>
      </bottom>
      <diagonal/>
    </border>
    <border>
      <left/>
      <right/>
      <top style="medium">
        <color rgb="FF001A70"/>
      </top>
      <bottom/>
      <diagonal/>
    </border>
    <border>
      <left/>
      <right/>
      <top/>
      <bottom style="medium">
        <color rgb="FF002060"/>
      </bottom>
      <diagonal/>
    </border>
    <border>
      <left/>
      <right/>
      <top style="medium">
        <color rgb="FF002060"/>
      </top>
      <bottom style="dashed">
        <color rgb="FFEAEAEA"/>
      </bottom>
      <diagonal/>
    </border>
    <border>
      <left/>
      <right/>
      <top style="dashed">
        <color rgb="FFEAEAEA"/>
      </top>
      <bottom style="dashed">
        <color rgb="FFEAEAEA"/>
      </bottom>
      <diagonal/>
    </border>
    <border>
      <left/>
      <right/>
      <top style="dashed">
        <color rgb="FFEAEAEA"/>
      </top>
      <bottom style="medium">
        <color rgb="FF002060"/>
      </bottom>
      <diagonal/>
    </border>
    <border>
      <left/>
      <right/>
      <top style="medium">
        <color rgb="FF002060"/>
      </top>
      <bottom/>
      <diagonal/>
    </border>
    <border>
      <left/>
      <right/>
      <top style="thin">
        <color indexed="64"/>
      </top>
      <bottom style="medium">
        <color rgb="FF002060"/>
      </bottom>
      <diagonal/>
    </border>
    <border>
      <left/>
      <right/>
      <top style="medium">
        <color rgb="FF001A70"/>
      </top>
      <bottom style="dashed">
        <color rgb="FFEAEAEA"/>
      </bottom>
      <diagonal/>
    </border>
    <border>
      <left/>
      <right/>
      <top style="dashed">
        <color rgb="FFEAEAEA"/>
      </top>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left>
      <right style="thin">
        <color theme="0"/>
      </right>
      <top style="medium">
        <color rgb="FF002060"/>
      </top>
      <bottom/>
      <diagonal/>
    </border>
    <border>
      <left style="thin">
        <color theme="0"/>
      </left>
      <right style="thin">
        <color theme="0"/>
      </right>
      <top/>
      <bottom/>
      <diagonal/>
    </border>
    <border>
      <left/>
      <right/>
      <top style="medium">
        <color rgb="FF002060"/>
      </top>
      <bottom style="medium">
        <color rgb="FF002060"/>
      </bottom>
      <diagonal/>
    </border>
    <border>
      <left/>
      <right/>
      <top style="thin">
        <color indexed="64"/>
      </top>
      <bottom style="dashed">
        <color rgb="FFEAEAEA"/>
      </bottom>
      <diagonal/>
    </border>
    <border>
      <left style="medium">
        <color theme="4"/>
      </left>
      <right/>
      <top style="medium">
        <color theme="4"/>
      </top>
      <bottom/>
      <diagonal/>
    </border>
    <border>
      <left/>
      <right/>
      <top style="medium">
        <color theme="4"/>
      </top>
      <bottom/>
      <diagonal/>
    </border>
    <border>
      <left/>
      <right style="medium">
        <color theme="4"/>
      </right>
      <top style="medium">
        <color theme="4"/>
      </top>
      <bottom/>
      <diagonal/>
    </border>
    <border>
      <left style="medium">
        <color theme="4"/>
      </left>
      <right/>
      <top/>
      <bottom/>
      <diagonal/>
    </border>
    <border>
      <left/>
      <right style="medium">
        <color theme="4"/>
      </right>
      <top/>
      <bottom/>
      <diagonal/>
    </border>
    <border>
      <left style="medium">
        <color theme="4"/>
      </left>
      <right/>
      <top/>
      <bottom style="medium">
        <color theme="4"/>
      </bottom>
      <diagonal/>
    </border>
    <border>
      <left/>
      <right/>
      <top/>
      <bottom style="medium">
        <color theme="4"/>
      </bottom>
      <diagonal/>
    </border>
    <border>
      <left/>
      <right style="medium">
        <color theme="4"/>
      </right>
      <top/>
      <bottom style="medium">
        <color theme="4"/>
      </bottom>
      <diagonal/>
    </border>
    <border>
      <left style="thin">
        <color theme="0"/>
      </left>
      <right style="thin">
        <color theme="0"/>
      </right>
      <top/>
      <bottom style="medium">
        <color rgb="FF002060"/>
      </bottom>
      <diagonal/>
    </border>
    <border>
      <left/>
      <right/>
      <top style="medium">
        <color theme="4"/>
      </top>
      <bottom style="medium">
        <color rgb="FF002060"/>
      </bottom>
      <diagonal/>
    </border>
    <border>
      <left/>
      <right/>
      <top style="medium">
        <color theme="0"/>
      </top>
      <bottom/>
      <diagonal/>
    </border>
    <border>
      <left style="medium">
        <color theme="4"/>
      </left>
      <right/>
      <top style="medium">
        <color theme="4"/>
      </top>
      <bottom style="medium">
        <color theme="4"/>
      </bottom>
      <diagonal/>
    </border>
    <border>
      <left/>
      <right/>
      <top style="medium">
        <color theme="4"/>
      </top>
      <bottom style="medium">
        <color theme="4"/>
      </bottom>
      <diagonal/>
    </border>
    <border>
      <left/>
      <right/>
      <top style="medium">
        <color rgb="FF002060"/>
      </top>
      <bottom style="medium">
        <color theme="4"/>
      </bottom>
      <diagonal/>
    </border>
    <border>
      <left/>
      <right/>
      <top style="thin">
        <color rgb="FFEAEAEA"/>
      </top>
      <bottom style="medium">
        <color theme="4"/>
      </bottom>
      <diagonal/>
    </border>
    <border>
      <left/>
      <right/>
      <top style="thin">
        <color theme="2"/>
      </top>
      <bottom style="thin">
        <color theme="2"/>
      </bottom>
      <diagonal/>
    </border>
    <border>
      <left/>
      <right/>
      <top style="thin">
        <color theme="2"/>
      </top>
      <bottom/>
      <diagonal/>
    </border>
    <border>
      <left style="thin">
        <color theme="4"/>
      </left>
      <right/>
      <top style="thin">
        <color theme="4"/>
      </top>
      <bottom style="thin">
        <color theme="4"/>
      </bottom>
      <diagonal/>
    </border>
    <border>
      <left/>
      <right/>
      <top style="thin">
        <color theme="4"/>
      </top>
      <bottom style="thin">
        <color theme="4"/>
      </bottom>
      <diagonal/>
    </border>
    <border>
      <left/>
      <right/>
      <top style="thin">
        <color theme="4"/>
      </top>
      <bottom/>
      <diagonal/>
    </border>
    <border>
      <left/>
      <right/>
      <top style="medium">
        <color theme="4"/>
      </top>
      <bottom style="dashed">
        <color rgb="FFEAEAEA"/>
      </bottom>
      <diagonal/>
    </border>
    <border>
      <left style="thin">
        <color theme="4"/>
      </left>
      <right/>
      <top/>
      <bottom/>
      <diagonal/>
    </border>
  </borders>
  <cellStyleXfs count="10">
    <xf numFmtId="0" fontId="0" fillId="0" borderId="0"/>
    <xf numFmtId="0" fontId="4" fillId="0" borderId="0" applyNumberFormat="0" applyFill="0" applyBorder="0" applyAlignment="0" applyProtection="0">
      <alignment vertical="top"/>
      <protection locked="0"/>
    </xf>
    <xf numFmtId="164" fontId="3" fillId="0" borderId="0" applyFont="0" applyFill="0" applyBorder="0" applyAlignment="0" applyProtection="0"/>
    <xf numFmtId="0" fontId="1" fillId="0" borderId="0"/>
    <xf numFmtId="0" fontId="1" fillId="0" borderId="0"/>
    <xf numFmtId="0" fontId="2" fillId="0" borderId="0"/>
    <xf numFmtId="9" fontId="3" fillId="0" borderId="0" applyFont="0" applyFill="0" applyBorder="0" applyAlignment="0" applyProtection="0"/>
    <xf numFmtId="167" fontId="1" fillId="0" borderId="0"/>
    <xf numFmtId="164" fontId="3" fillId="0" borderId="0" applyFont="0" applyFill="0" applyBorder="0" applyAlignment="0" applyProtection="0"/>
    <xf numFmtId="176" fontId="131" fillId="0" borderId="0"/>
  </cellStyleXfs>
  <cellXfs count="473">
    <xf numFmtId="0" fontId="0" fillId="0" borderId="0" xfId="0"/>
    <xf numFmtId="0" fontId="5" fillId="2" borderId="0" xfId="0" applyFont="1" applyFill="1"/>
    <xf numFmtId="0" fontId="0" fillId="2" borderId="0" xfId="0" applyFill="1"/>
    <xf numFmtId="0" fontId="8" fillId="2" borderId="0" xfId="0" applyFont="1" applyFill="1" applyAlignment="1">
      <alignment vertical="center"/>
    </xf>
    <xf numFmtId="0" fontId="8" fillId="2" borderId="0" xfId="0" applyFont="1" applyFill="1"/>
    <xf numFmtId="0" fontId="0" fillId="2" borderId="0" xfId="0" applyFill="1" applyAlignment="1">
      <alignment vertical="center"/>
    </xf>
    <xf numFmtId="0" fontId="11" fillId="2" borderId="0" xfId="1" applyFont="1" applyFill="1" applyAlignment="1" applyProtection="1">
      <alignment horizontal="left" vertical="center"/>
    </xf>
    <xf numFmtId="0" fontId="6" fillId="2" borderId="0" xfId="0" applyFont="1" applyFill="1"/>
    <xf numFmtId="0" fontId="12" fillId="0" borderId="0" xfId="0" applyFont="1" applyAlignment="1">
      <alignment vertical="center"/>
    </xf>
    <xf numFmtId="0" fontId="13" fillId="0" borderId="0" xfId="0" applyFont="1" applyAlignment="1">
      <alignment vertical="center"/>
    </xf>
    <xf numFmtId="0" fontId="14" fillId="0" borderId="0" xfId="0" applyFont="1"/>
    <xf numFmtId="0" fontId="7" fillId="0" borderId="0" xfId="0" applyFont="1"/>
    <xf numFmtId="0" fontId="0" fillId="0" borderId="0" xfId="0" applyAlignment="1">
      <alignment vertical="center"/>
    </xf>
    <xf numFmtId="0" fontId="8" fillId="0" borderId="0" xfId="0" applyFont="1" applyAlignment="1">
      <alignment vertical="center"/>
    </xf>
    <xf numFmtId="0" fontId="8" fillId="0" borderId="0" xfId="0" applyFont="1"/>
    <xf numFmtId="0" fontId="9" fillId="0" borderId="0" xfId="0" applyFont="1" applyAlignment="1">
      <alignment vertical="center"/>
    </xf>
    <xf numFmtId="0" fontId="9" fillId="0" borderId="0" xfId="0" applyFont="1"/>
    <xf numFmtId="15" fontId="0" fillId="0" borderId="0" xfId="0" applyNumberFormat="1"/>
    <xf numFmtId="0" fontId="10" fillId="0" borderId="0" xfId="1" applyFont="1" applyFill="1" applyAlignment="1" applyProtection="1">
      <alignment vertical="center"/>
    </xf>
    <xf numFmtId="0" fontId="11" fillId="0" borderId="0" xfId="1" applyFont="1" applyFill="1" applyAlignment="1" applyProtection="1">
      <alignment horizontal="left" vertical="center"/>
    </xf>
    <xf numFmtId="0" fontId="0" fillId="0" borderId="0" xfId="0" applyAlignment="1">
      <alignment horizontal="center" vertical="center"/>
    </xf>
    <xf numFmtId="0" fontId="15" fillId="0" borderId="0" xfId="0" applyFont="1" applyAlignment="1">
      <alignment horizontal="center" vertical="center" wrapText="1"/>
    </xf>
    <xf numFmtId="0" fontId="17" fillId="0" borderId="0" xfId="0" applyFont="1" applyAlignment="1">
      <alignment horizontal="center" vertical="center" wrapText="1"/>
    </xf>
    <xf numFmtId="0" fontId="18" fillId="0" borderId="0" xfId="0" applyFont="1" applyAlignment="1">
      <alignment horizontal="center" vertical="center"/>
    </xf>
    <xf numFmtId="0" fontId="16" fillId="0" borderId="0" xfId="0" applyFont="1" applyAlignment="1">
      <alignment horizontal="center" vertical="center" wrapText="1"/>
    </xf>
    <xf numFmtId="0" fontId="20" fillId="0" borderId="0" xfId="0" applyFont="1" applyAlignment="1">
      <alignment horizontal="center" vertical="center"/>
    </xf>
    <xf numFmtId="0" fontId="19" fillId="0" borderId="0" xfId="0" applyFont="1" applyAlignment="1">
      <alignment horizontal="center" vertical="center"/>
    </xf>
    <xf numFmtId="0" fontId="21" fillId="0" borderId="0" xfId="0" applyFont="1" applyAlignment="1">
      <alignment horizontal="center" vertical="center" wrapText="1"/>
    </xf>
    <xf numFmtId="0" fontId="18" fillId="0" borderId="0" xfId="0" applyFont="1"/>
    <xf numFmtId="0" fontId="22" fillId="0" borderId="0" xfId="0" applyFont="1" applyAlignment="1">
      <alignment horizontal="center" vertical="center" wrapText="1"/>
    </xf>
    <xf numFmtId="0" fontId="23" fillId="0" borderId="0" xfId="0" applyFont="1" applyAlignment="1">
      <alignment horizontal="center" vertical="center" wrapText="1"/>
    </xf>
    <xf numFmtId="0" fontId="24" fillId="0" borderId="0" xfId="0" applyFont="1" applyAlignment="1">
      <alignment horizontal="center" vertical="center"/>
    </xf>
    <xf numFmtId="0" fontId="25" fillId="0" borderId="0" xfId="0" applyFont="1" applyAlignment="1">
      <alignment horizontal="center" vertical="center"/>
    </xf>
    <xf numFmtId="0" fontId="17" fillId="0" borderId="0" xfId="0" applyFont="1" applyAlignment="1">
      <alignment horizontal="center" vertical="center"/>
    </xf>
    <xf numFmtId="0" fontId="30" fillId="0" borderId="0" xfId="0" applyFont="1"/>
    <xf numFmtId="0" fontId="30" fillId="0" borderId="0" xfId="0" applyFont="1" applyAlignment="1">
      <alignment vertical="center"/>
    </xf>
    <xf numFmtId="0" fontId="31" fillId="0" borderId="0" xfId="0" applyFont="1"/>
    <xf numFmtId="4" fontId="32" fillId="0" borderId="0" xfId="3" applyNumberFormat="1" applyFont="1" applyAlignment="1">
      <alignment vertical="center"/>
    </xf>
    <xf numFmtId="0" fontId="33" fillId="0" borderId="0" xfId="0" applyFont="1" applyAlignment="1">
      <alignment horizontal="left" vertical="center"/>
    </xf>
    <xf numFmtId="0" fontId="35" fillId="0" borderId="0" xfId="0" applyFont="1" applyAlignment="1">
      <alignment horizontal="center"/>
    </xf>
    <xf numFmtId="0" fontId="35" fillId="0" borderId="0" xfId="0" applyFont="1" applyAlignment="1">
      <alignment horizontal="left"/>
    </xf>
    <xf numFmtId="0" fontId="36" fillId="0" borderId="0" xfId="0" applyFont="1"/>
    <xf numFmtId="0" fontId="36" fillId="0" borderId="0" xfId="0" applyFont="1" applyAlignment="1">
      <alignment vertical="center"/>
    </xf>
    <xf numFmtId="0" fontId="32" fillId="0" borderId="0" xfId="3" applyFont="1" applyAlignment="1">
      <alignment vertical="center"/>
    </xf>
    <xf numFmtId="3" fontId="32" fillId="0" borderId="0" xfId="3" applyNumberFormat="1" applyFont="1" applyAlignment="1">
      <alignment horizontal="center" vertical="center"/>
    </xf>
    <xf numFmtId="0" fontId="39" fillId="0" borderId="0" xfId="0" applyFont="1"/>
    <xf numFmtId="0" fontId="41" fillId="0" borderId="0" xfId="0" applyFont="1" applyAlignment="1">
      <alignment horizontal="center"/>
    </xf>
    <xf numFmtId="9" fontId="41" fillId="0" borderId="0" xfId="0" applyNumberFormat="1" applyFont="1" applyAlignment="1">
      <alignment horizontal="center"/>
    </xf>
    <xf numFmtId="0" fontId="41" fillId="0" borderId="0" xfId="0" applyFont="1"/>
    <xf numFmtId="0" fontId="42" fillId="0" borderId="0" xfId="0" applyFont="1"/>
    <xf numFmtId="10" fontId="36" fillId="0" borderId="0" xfId="0" applyNumberFormat="1" applyFont="1" applyAlignment="1">
      <alignment vertical="center"/>
    </xf>
    <xf numFmtId="0" fontId="43" fillId="0" borderId="0" xfId="0" applyFont="1" applyAlignment="1">
      <alignment vertical="center"/>
    </xf>
    <xf numFmtId="3" fontId="44" fillId="0" borderId="0" xfId="0" applyNumberFormat="1" applyFont="1"/>
    <xf numFmtId="0" fontId="45" fillId="0" borderId="0" xfId="0" applyFont="1"/>
    <xf numFmtId="0" fontId="46" fillId="0" borderId="0" xfId="0" applyFont="1" applyAlignment="1">
      <alignment horizontal="left" vertical="center" readingOrder="1"/>
    </xf>
    <xf numFmtId="3" fontId="48" fillId="0" borderId="0" xfId="0" applyNumberFormat="1" applyFont="1"/>
    <xf numFmtId="0" fontId="28" fillId="0" borderId="1" xfId="0" applyFont="1" applyBorder="1" applyAlignment="1">
      <alignment horizontal="left" vertical="center" wrapText="1"/>
    </xf>
    <xf numFmtId="0" fontId="50" fillId="0" borderId="1" xfId="0" applyFont="1" applyBorder="1" applyAlignment="1">
      <alignment vertical="center"/>
    </xf>
    <xf numFmtId="0" fontId="28" fillId="0" borderId="0" xfId="0" applyFont="1" applyAlignment="1">
      <alignment horizontal="left" vertical="center" wrapText="1"/>
    </xf>
    <xf numFmtId="0" fontId="49" fillId="0" borderId="0" xfId="0" applyFont="1" applyAlignment="1">
      <alignment vertical="center"/>
    </xf>
    <xf numFmtId="0" fontId="50" fillId="0" borderId="0" xfId="0" applyFont="1" applyAlignment="1">
      <alignment vertical="center"/>
    </xf>
    <xf numFmtId="0" fontId="50" fillId="0" borderId="0" xfId="0" applyFont="1"/>
    <xf numFmtId="0" fontId="50" fillId="0" borderId="1" xfId="0" applyFont="1" applyBorder="1"/>
    <xf numFmtId="0" fontId="49" fillId="0" borderId="0" xfId="1" applyFont="1" applyFill="1" applyBorder="1" applyAlignment="1" applyProtection="1">
      <alignment vertical="center"/>
    </xf>
    <xf numFmtId="0" fontId="51" fillId="0" borderId="0" xfId="0" applyFont="1" applyAlignment="1">
      <alignment horizontal="left" vertical="center" wrapText="1"/>
    </xf>
    <xf numFmtId="0" fontId="46" fillId="0" borderId="0" xfId="1" applyFont="1" applyFill="1" applyBorder="1" applyAlignment="1" applyProtection="1">
      <alignment vertical="center"/>
    </xf>
    <xf numFmtId="0" fontId="53" fillId="0" borderId="0" xfId="0" applyFont="1" applyAlignment="1">
      <alignment horizontal="center" vertical="center" wrapText="1"/>
    </xf>
    <xf numFmtId="0" fontId="30" fillId="0" borderId="1" xfId="0" applyFont="1" applyBorder="1"/>
    <xf numFmtId="0" fontId="54" fillId="0" borderId="0" xfId="0" applyFont="1" applyAlignment="1">
      <alignment horizontal="left" vertical="center"/>
    </xf>
    <xf numFmtId="0" fontId="30" fillId="0" borderId="0" xfId="0" applyFont="1" applyAlignment="1">
      <alignment horizontal="center" vertical="center"/>
    </xf>
    <xf numFmtId="0" fontId="30" fillId="0" borderId="0" xfId="0" applyFont="1" applyAlignment="1">
      <alignment horizontal="center" vertical="center" wrapText="1"/>
    </xf>
    <xf numFmtId="0" fontId="55" fillId="0" borderId="0" xfId="0" applyFont="1" applyAlignment="1">
      <alignment vertical="center" wrapText="1"/>
    </xf>
    <xf numFmtId="0" fontId="55" fillId="0" borderId="0" xfId="0" applyFont="1" applyAlignment="1">
      <alignment horizontal="center" vertical="center" wrapText="1"/>
    </xf>
    <xf numFmtId="0" fontId="57" fillId="0" borderId="0" xfId="0" applyFont="1"/>
    <xf numFmtId="0" fontId="58" fillId="0" borderId="0" xfId="0" applyFont="1" applyAlignment="1">
      <alignment horizontal="center" vertical="center"/>
    </xf>
    <xf numFmtId="3" fontId="60" fillId="0" borderId="0" xfId="2" applyNumberFormat="1" applyFont="1" applyFill="1" applyBorder="1" applyAlignment="1">
      <alignment horizontal="left" vertical="center"/>
    </xf>
    <xf numFmtId="3" fontId="61" fillId="0" borderId="0" xfId="2" applyNumberFormat="1" applyFont="1" applyFill="1" applyBorder="1" applyAlignment="1">
      <alignment horizontal="center" vertical="center"/>
    </xf>
    <xf numFmtId="3" fontId="60" fillId="0" borderId="0" xfId="2" applyNumberFormat="1" applyFont="1" applyFill="1" applyBorder="1" applyAlignment="1">
      <alignment horizontal="center" vertical="center"/>
    </xf>
    <xf numFmtId="9" fontId="62" fillId="0" borderId="0" xfId="6" applyFont="1"/>
    <xf numFmtId="3" fontId="63" fillId="0" borderId="0" xfId="0" applyNumberFormat="1" applyFont="1"/>
    <xf numFmtId="9" fontId="30" fillId="0" borderId="0" xfId="6" applyFont="1"/>
    <xf numFmtId="3" fontId="48" fillId="0" borderId="0" xfId="0" applyNumberFormat="1" applyFont="1" applyAlignment="1">
      <alignment vertical="top"/>
    </xf>
    <xf numFmtId="0" fontId="27" fillId="0" borderId="0" xfId="0" applyFont="1"/>
    <xf numFmtId="0" fontId="63" fillId="0" borderId="0" xfId="0" applyFont="1" applyAlignment="1">
      <alignment vertical="center" wrapText="1"/>
    </xf>
    <xf numFmtId="0" fontId="27" fillId="0" borderId="0" xfId="0" applyFont="1" applyAlignment="1">
      <alignment horizontal="left" vertical="center" readingOrder="1"/>
    </xf>
    <xf numFmtId="0" fontId="64" fillId="0" borderId="0" xfId="0" applyFont="1" applyAlignment="1">
      <alignment horizontal="center" vertical="center"/>
    </xf>
    <xf numFmtId="0" fontId="65" fillId="0" borderId="0" xfId="0" applyFont="1" applyAlignment="1">
      <alignment horizontal="center" vertical="center" wrapText="1"/>
    </xf>
    <xf numFmtId="168" fontId="64" fillId="0" borderId="0" xfId="2" applyNumberFormat="1" applyFont="1" applyFill="1" applyAlignment="1">
      <alignment horizontal="center" vertical="center"/>
    </xf>
    <xf numFmtId="0" fontId="66" fillId="0" borderId="0" xfId="0" applyFont="1" applyAlignment="1">
      <alignment horizontal="center" vertical="center" wrapText="1"/>
    </xf>
    <xf numFmtId="0" fontId="27" fillId="0" borderId="0" xfId="0" applyFont="1" applyAlignment="1">
      <alignment horizontal="center" vertical="center"/>
    </xf>
    <xf numFmtId="0" fontId="67" fillId="0" borderId="0" xfId="0" applyFont="1" applyAlignment="1">
      <alignment horizontal="center" vertical="center" wrapText="1"/>
    </xf>
    <xf numFmtId="0" fontId="68" fillId="0" borderId="0" xfId="0" applyFont="1" applyAlignment="1">
      <alignment horizontal="center" vertical="center"/>
    </xf>
    <xf numFmtId="0" fontId="69" fillId="0" borderId="0" xfId="0" applyFont="1" applyAlignment="1">
      <alignment horizontal="center" vertical="center" wrapText="1"/>
    </xf>
    <xf numFmtId="0" fontId="67" fillId="0" borderId="0" xfId="0" applyFont="1" applyAlignment="1">
      <alignment horizontal="center" vertical="center"/>
    </xf>
    <xf numFmtId="3" fontId="48" fillId="0" borderId="0" xfId="0" applyNumberFormat="1" applyFont="1" applyAlignment="1">
      <alignment wrapText="1"/>
    </xf>
    <xf numFmtId="3" fontId="67" fillId="0" borderId="0" xfId="0" applyNumberFormat="1" applyFont="1" applyAlignment="1">
      <alignment wrapText="1"/>
    </xf>
    <xf numFmtId="4" fontId="67" fillId="0" borderId="0" xfId="0" applyNumberFormat="1" applyFont="1" applyAlignment="1">
      <alignment wrapText="1"/>
    </xf>
    <xf numFmtId="0" fontId="71" fillId="0" borderId="0" xfId="0" applyFont="1" applyAlignment="1">
      <alignment vertical="center"/>
    </xf>
    <xf numFmtId="168" fontId="72" fillId="0" borderId="0" xfId="2" applyNumberFormat="1" applyFont="1" applyFill="1" applyAlignment="1">
      <alignment vertical="center"/>
    </xf>
    <xf numFmtId="168" fontId="48" fillId="0" borderId="0" xfId="2" applyNumberFormat="1" applyFont="1" applyAlignment="1">
      <alignment vertical="center"/>
    </xf>
    <xf numFmtId="0" fontId="48" fillId="0" borderId="0" xfId="0" applyFont="1" applyAlignment="1">
      <alignment horizontal="center" vertical="center"/>
    </xf>
    <xf numFmtId="168" fontId="30" fillId="0" borderId="0" xfId="2" applyNumberFormat="1" applyFont="1" applyAlignment="1">
      <alignment horizontal="center" vertical="center"/>
    </xf>
    <xf numFmtId="171" fontId="48" fillId="0" borderId="0" xfId="2" applyNumberFormat="1" applyFont="1" applyAlignment="1">
      <alignment vertical="center"/>
    </xf>
    <xf numFmtId="168" fontId="27" fillId="0" borderId="0" xfId="2" applyNumberFormat="1" applyFont="1" applyAlignment="1">
      <alignment horizontal="center" vertical="center"/>
    </xf>
    <xf numFmtId="164" fontId="27" fillId="0" borderId="0" xfId="2" applyNumberFormat="1" applyFont="1" applyAlignment="1">
      <alignment horizontal="center" vertical="center"/>
    </xf>
    <xf numFmtId="164" fontId="30" fillId="0" borderId="0" xfId="0" applyNumberFormat="1" applyFont="1" applyAlignment="1">
      <alignment horizontal="center" vertical="center"/>
    </xf>
    <xf numFmtId="0" fontId="73" fillId="0" borderId="0" xfId="0" applyFont="1"/>
    <xf numFmtId="0" fontId="74" fillId="0" borderId="0" xfId="0" applyFont="1" applyAlignment="1">
      <alignment vertical="center"/>
    </xf>
    <xf numFmtId="0" fontId="76" fillId="0" borderId="0" xfId="0" applyFont="1"/>
    <xf numFmtId="0" fontId="78" fillId="0" borderId="0" xfId="0" applyFont="1" applyAlignment="1">
      <alignment horizontal="left" wrapText="1"/>
    </xf>
    <xf numFmtId="0" fontId="74" fillId="0" borderId="0" xfId="0" applyFont="1" applyAlignment="1">
      <alignment horizontal="center" vertical="center" wrapText="1"/>
    </xf>
    <xf numFmtId="0" fontId="79" fillId="0" borderId="0" xfId="0" applyFont="1" applyAlignment="1">
      <alignment horizontal="left" wrapText="1"/>
    </xf>
    <xf numFmtId="0" fontId="78" fillId="0" borderId="3" xfId="0" applyFont="1" applyBorder="1" applyAlignment="1">
      <alignment horizontal="center" vertical="center" wrapText="1"/>
    </xf>
    <xf numFmtId="14" fontId="28" fillId="0" borderId="0" xfId="0" applyNumberFormat="1" applyFont="1" applyAlignment="1">
      <alignment horizontal="center" wrapText="1"/>
    </xf>
    <xf numFmtId="0" fontId="81" fillId="0" borderId="0" xfId="0" applyFont="1"/>
    <xf numFmtId="0" fontId="82" fillId="0" borderId="33" xfId="0" applyFont="1" applyBorder="1" applyAlignment="1">
      <alignment horizontal="left" vertical="center" wrapText="1"/>
    </xf>
    <xf numFmtId="0" fontId="81" fillId="2" borderId="0" xfId="0" applyFont="1" applyFill="1"/>
    <xf numFmtId="0" fontId="79" fillId="0" borderId="4" xfId="0" applyFont="1" applyBorder="1" applyAlignment="1">
      <alignment vertical="center" wrapText="1"/>
    </xf>
    <xf numFmtId="168" fontId="79" fillId="0" borderId="4" xfId="8" applyNumberFormat="1" applyFont="1" applyBorder="1" applyAlignment="1">
      <alignment horizontal="right" vertical="center" wrapText="1"/>
    </xf>
    <xf numFmtId="168" fontId="30" fillId="0" borderId="0" xfId="0" applyNumberFormat="1" applyFont="1"/>
    <xf numFmtId="0" fontId="79" fillId="0" borderId="9" xfId="0" applyFont="1" applyBorder="1" applyAlignment="1">
      <alignment vertical="center" wrapText="1"/>
    </xf>
    <xf numFmtId="168" fontId="79" fillId="0" borderId="9" xfId="8" applyNumberFormat="1" applyFont="1" applyBorder="1" applyAlignment="1">
      <alignment horizontal="right" vertical="center" wrapText="1"/>
    </xf>
    <xf numFmtId="0" fontId="79" fillId="0" borderId="14" xfId="0" applyFont="1" applyBorder="1" applyAlignment="1">
      <alignment vertical="center" wrapText="1"/>
    </xf>
    <xf numFmtId="0" fontId="30" fillId="0" borderId="0" xfId="0" applyFont="1" applyBorder="1"/>
    <xf numFmtId="173" fontId="30" fillId="0" borderId="0" xfId="0" applyNumberFormat="1" applyFont="1"/>
    <xf numFmtId="0" fontId="84" fillId="0" borderId="0" xfId="0" applyFont="1" applyAlignment="1">
      <alignment horizontal="center"/>
    </xf>
    <xf numFmtId="0" fontId="82" fillId="0" borderId="35" xfId="0" applyFont="1" applyBorder="1" applyAlignment="1">
      <alignment horizontal="left" vertical="center" wrapText="1"/>
    </xf>
    <xf numFmtId="3" fontId="81" fillId="2" borderId="0" xfId="0" applyNumberFormat="1" applyFont="1" applyFill="1"/>
    <xf numFmtId="0" fontId="59" fillId="0" borderId="0" xfId="0" applyFont="1" applyAlignment="1">
      <alignment horizontal="center"/>
    </xf>
    <xf numFmtId="0" fontId="87" fillId="2" borderId="0" xfId="0" applyFont="1" applyFill="1"/>
    <xf numFmtId="3" fontId="88" fillId="0" borderId="0" xfId="0" applyNumberFormat="1" applyFont="1" applyAlignment="1">
      <alignment horizontal="center" vertical="center"/>
    </xf>
    <xf numFmtId="0" fontId="89" fillId="0" borderId="0" xfId="0" applyFont="1" applyAlignment="1">
      <alignment horizontal="left"/>
    </xf>
    <xf numFmtId="0" fontId="30" fillId="2" borderId="0" xfId="0" applyFont="1" applyFill="1"/>
    <xf numFmtId="0" fontId="79" fillId="0" borderId="30" xfId="0" applyFont="1" applyBorder="1" applyAlignment="1">
      <alignment vertical="center" wrapText="1"/>
    </xf>
    <xf numFmtId="0" fontId="30" fillId="2" borderId="0" xfId="0" applyFont="1" applyFill="1" applyBorder="1"/>
    <xf numFmtId="0" fontId="79" fillId="0" borderId="0" xfId="0" applyFont="1" applyBorder="1" applyAlignment="1">
      <alignment vertical="center" wrapText="1"/>
    </xf>
    <xf numFmtId="0" fontId="91" fillId="0" borderId="0" xfId="0" applyFont="1" applyAlignment="1">
      <alignment horizontal="center"/>
    </xf>
    <xf numFmtId="0" fontId="93" fillId="2" borderId="0" xfId="0" applyFont="1" applyFill="1" applyAlignment="1">
      <alignment horizontal="center"/>
    </xf>
    <xf numFmtId="0" fontId="93" fillId="2" borderId="0" xfId="0" applyFont="1" applyFill="1"/>
    <xf numFmtId="166" fontId="92" fillId="0" borderId="0" xfId="0" applyNumberFormat="1" applyFont="1" applyAlignment="1">
      <alignment vertical="center"/>
    </xf>
    <xf numFmtId="0" fontId="94" fillId="0" borderId="0" xfId="0" applyFont="1" applyAlignment="1">
      <alignment horizontal="left"/>
    </xf>
    <xf numFmtId="0" fontId="95" fillId="0" borderId="0" xfId="0" applyFont="1" applyAlignment="1">
      <alignment horizontal="left"/>
    </xf>
    <xf numFmtId="0" fontId="78" fillId="3" borderId="19" xfId="0" applyFont="1" applyFill="1" applyBorder="1" applyAlignment="1">
      <alignment vertical="center" wrapText="1"/>
    </xf>
    <xf numFmtId="3" fontId="78" fillId="3" borderId="19" xfId="0" applyNumberFormat="1" applyFont="1" applyFill="1" applyBorder="1" applyAlignment="1">
      <alignment horizontal="right" vertical="center" wrapText="1"/>
    </xf>
    <xf numFmtId="0" fontId="78" fillId="2" borderId="0" xfId="0" applyFont="1" applyFill="1" applyBorder="1" applyAlignment="1">
      <alignment vertical="center" wrapText="1"/>
    </xf>
    <xf numFmtId="168" fontId="78" fillId="2" borderId="0" xfId="0" applyNumberFormat="1" applyFont="1" applyFill="1" applyBorder="1" applyAlignment="1">
      <alignment horizontal="right" vertical="center" wrapText="1"/>
    </xf>
    <xf numFmtId="0" fontId="96" fillId="0" borderId="0" xfId="0" applyFont="1" applyAlignment="1">
      <alignment horizontal="center"/>
    </xf>
    <xf numFmtId="0" fontId="96" fillId="0" borderId="0" xfId="0" applyFont="1"/>
    <xf numFmtId="0" fontId="99" fillId="0" borderId="0" xfId="0" applyFont="1" applyAlignment="1">
      <alignment horizontal="center"/>
    </xf>
    <xf numFmtId="0" fontId="100" fillId="0" borderId="0" xfId="0" applyFont="1" applyAlignment="1">
      <alignment horizontal="center"/>
    </xf>
    <xf numFmtId="0" fontId="100" fillId="0" borderId="0" xfId="0" applyFont="1"/>
    <xf numFmtId="0" fontId="79" fillId="0" borderId="14" xfId="0" applyFont="1" applyBorder="1" applyAlignment="1">
      <alignment horizontal="left" vertical="center" wrapText="1"/>
    </xf>
    <xf numFmtId="0" fontId="78" fillId="3" borderId="33" xfId="0" applyFont="1" applyFill="1" applyBorder="1" applyAlignment="1">
      <alignment vertical="center" wrapText="1"/>
    </xf>
    <xf numFmtId="168" fontId="78" fillId="3" borderId="33" xfId="0" applyNumberFormat="1" applyFont="1" applyFill="1" applyBorder="1" applyAlignment="1">
      <alignment horizontal="right" vertical="center" wrapText="1"/>
    </xf>
    <xf numFmtId="0" fontId="78" fillId="0" borderId="19" xfId="0" applyFont="1" applyBorder="1" applyAlignment="1">
      <alignment vertical="center" wrapText="1"/>
    </xf>
    <xf numFmtId="168" fontId="78" fillId="0" borderId="19" xfId="2" applyNumberFormat="1" applyFont="1" applyBorder="1" applyAlignment="1">
      <alignment horizontal="right" vertical="top" wrapText="1"/>
    </xf>
    <xf numFmtId="164" fontId="30" fillId="0" borderId="0" xfId="0" applyNumberFormat="1" applyFont="1"/>
    <xf numFmtId="0" fontId="28" fillId="0" borderId="0" xfId="0" applyFont="1" applyAlignment="1">
      <alignment horizontal="left" wrapText="1"/>
    </xf>
    <xf numFmtId="0" fontId="78" fillId="0" borderId="12" xfId="0" applyFont="1" applyBorder="1" applyAlignment="1">
      <alignment horizontal="center" vertical="center" wrapText="1"/>
    </xf>
    <xf numFmtId="0" fontId="79" fillId="2" borderId="9" xfId="0" applyFont="1" applyFill="1" applyBorder="1" applyAlignment="1">
      <alignment vertical="center" wrapText="1"/>
    </xf>
    <xf numFmtId="3" fontId="79" fillId="0" borderId="9" xfId="8" applyNumberFormat="1" applyFont="1" applyBorder="1" applyAlignment="1">
      <alignment horizontal="right" vertical="center" wrapText="1"/>
    </xf>
    <xf numFmtId="3" fontId="102" fillId="0" borderId="9" xfId="8" applyNumberFormat="1" applyFont="1" applyBorder="1" applyAlignment="1">
      <alignment horizontal="right" vertical="center" wrapText="1"/>
    </xf>
    <xf numFmtId="3" fontId="79" fillId="0" borderId="9" xfId="8" applyNumberFormat="1" applyFont="1" applyFill="1" applyBorder="1" applyAlignment="1">
      <alignment horizontal="right" vertical="center" wrapText="1"/>
    </xf>
    <xf numFmtId="3" fontId="79" fillId="2" borderId="9" xfId="8" applyNumberFormat="1" applyFont="1" applyFill="1" applyBorder="1" applyAlignment="1">
      <alignment horizontal="right" vertical="center" wrapText="1"/>
    </xf>
    <xf numFmtId="0" fontId="78" fillId="0" borderId="0" xfId="0" applyFont="1" applyFill="1" applyBorder="1" applyAlignment="1">
      <alignment vertical="center" wrapText="1"/>
    </xf>
    <xf numFmtId="168" fontId="78" fillId="0" borderId="0" xfId="0" applyNumberFormat="1" applyFont="1" applyFill="1" applyBorder="1" applyAlignment="1">
      <alignment horizontal="right" vertical="center" wrapText="1"/>
    </xf>
    <xf numFmtId="3" fontId="102" fillId="0" borderId="9" xfId="8" applyNumberFormat="1" applyFont="1" applyFill="1" applyBorder="1" applyAlignment="1">
      <alignment horizontal="right" vertical="center" wrapText="1"/>
    </xf>
    <xf numFmtId="0" fontId="30" fillId="0" borderId="0" xfId="0" applyFont="1" applyFill="1"/>
    <xf numFmtId="168" fontId="102" fillId="0" borderId="9" xfId="8" applyNumberFormat="1" applyFont="1" applyBorder="1" applyAlignment="1">
      <alignment horizontal="right" vertical="center" wrapText="1"/>
    </xf>
    <xf numFmtId="0" fontId="78" fillId="0" borderId="0" xfId="0" applyFont="1" applyAlignment="1">
      <alignment vertical="center" wrapText="1"/>
    </xf>
    <xf numFmtId="168" fontId="78" fillId="0" borderId="0" xfId="0" applyNumberFormat="1" applyFont="1" applyAlignment="1">
      <alignment horizontal="right" vertical="center" wrapText="1"/>
    </xf>
    <xf numFmtId="168" fontId="79" fillId="0" borderId="9" xfId="8" applyNumberFormat="1" applyFont="1" applyFill="1" applyBorder="1" applyAlignment="1">
      <alignment horizontal="right" vertical="center" wrapText="1"/>
    </xf>
    <xf numFmtId="0" fontId="78" fillId="0" borderId="0" xfId="0" applyFont="1" applyAlignment="1">
      <alignment horizontal="left" vertical="center" wrapText="1"/>
    </xf>
    <xf numFmtId="0" fontId="79" fillId="0" borderId="19" xfId="0" applyFont="1" applyBorder="1" applyAlignment="1">
      <alignment horizontal="left" vertical="center" wrapText="1"/>
    </xf>
    <xf numFmtId="168" fontId="78" fillId="2" borderId="19" xfId="0" applyNumberFormat="1" applyFont="1" applyFill="1" applyBorder="1" applyAlignment="1">
      <alignment horizontal="right" vertical="center" wrapText="1"/>
    </xf>
    <xf numFmtId="168" fontId="78" fillId="0" borderId="19" xfId="0" applyNumberFormat="1" applyFont="1" applyFill="1" applyBorder="1" applyAlignment="1">
      <alignment horizontal="right" vertical="center" wrapText="1"/>
    </xf>
    <xf numFmtId="168" fontId="79" fillId="0" borderId="4" xfId="8" applyNumberFormat="1" applyFont="1" applyFill="1" applyBorder="1" applyAlignment="1">
      <alignment horizontal="right" vertical="center" wrapText="1"/>
    </xf>
    <xf numFmtId="0" fontId="78" fillId="0" borderId="0" xfId="0" applyFont="1" applyBorder="1" applyAlignment="1">
      <alignment horizontal="center" vertical="center" wrapText="1"/>
    </xf>
    <xf numFmtId="168" fontId="78" fillId="2" borderId="0" xfId="0" applyNumberFormat="1" applyFont="1" applyFill="1" applyAlignment="1">
      <alignment horizontal="right" vertical="center" wrapText="1"/>
    </xf>
    <xf numFmtId="3" fontId="30" fillId="0" borderId="0" xfId="0" applyNumberFormat="1" applyFont="1"/>
    <xf numFmtId="3" fontId="79" fillId="0" borderId="0" xfId="8" applyNumberFormat="1" applyFont="1" applyBorder="1" applyAlignment="1">
      <alignment horizontal="right" vertical="center" wrapText="1"/>
    </xf>
    <xf numFmtId="3" fontId="102" fillId="0" borderId="0" xfId="8" applyNumberFormat="1" applyFont="1" applyBorder="1" applyAlignment="1">
      <alignment horizontal="right" vertical="center" wrapText="1"/>
    </xf>
    <xf numFmtId="0" fontId="30" fillId="0" borderId="0" xfId="0" applyFont="1" applyAlignment="1">
      <alignment horizontal="left"/>
    </xf>
    <xf numFmtId="0" fontId="106" fillId="0" borderId="9" xfId="0" applyFont="1" applyBorder="1" applyAlignment="1">
      <alignment horizontal="left" vertical="center" wrapText="1"/>
    </xf>
    <xf numFmtId="3" fontId="106" fillId="0" borderId="20" xfId="0" applyNumberFormat="1" applyFont="1" applyBorder="1" applyAlignment="1">
      <alignment vertical="center" wrapText="1"/>
    </xf>
    <xf numFmtId="3" fontId="42" fillId="0" borderId="20" xfId="0" applyNumberFormat="1" applyFont="1" applyBorder="1" applyAlignment="1">
      <alignment horizontal="right" vertical="center" wrapText="1"/>
    </xf>
    <xf numFmtId="3" fontId="106" fillId="0" borderId="10" xfId="0" applyNumberFormat="1" applyFont="1" applyBorder="1" applyAlignment="1">
      <alignment vertical="center" wrapText="1"/>
    </xf>
    <xf numFmtId="3" fontId="42" fillId="0" borderId="10" xfId="0" applyNumberFormat="1" applyFont="1" applyBorder="1" applyAlignment="1">
      <alignment horizontal="right" vertical="center" wrapText="1"/>
    </xf>
    <xf numFmtId="3" fontId="106" fillId="0" borderId="19" xfId="0" applyNumberFormat="1" applyFont="1" applyBorder="1" applyAlignment="1">
      <alignment vertical="center" wrapText="1"/>
    </xf>
    <xf numFmtId="3" fontId="106" fillId="0" borderId="19" xfId="0" applyNumberFormat="1" applyFont="1" applyBorder="1" applyAlignment="1">
      <alignment horizontal="right" vertical="center" wrapText="1"/>
    </xf>
    <xf numFmtId="3" fontId="79" fillId="0" borderId="8" xfId="0" applyNumberFormat="1" applyFont="1" applyBorder="1" applyAlignment="1">
      <alignment vertical="center" wrapText="1"/>
    </xf>
    <xf numFmtId="3" fontId="102" fillId="0" borderId="8" xfId="0" applyNumberFormat="1" applyFont="1" applyBorder="1" applyAlignment="1">
      <alignment horizontal="right" vertical="center" wrapText="1"/>
    </xf>
    <xf numFmtId="3" fontId="79" fillId="0" borderId="10" xfId="0" applyNumberFormat="1" applyFont="1" applyBorder="1" applyAlignment="1">
      <alignment vertical="center" wrapText="1"/>
    </xf>
    <xf numFmtId="3" fontId="79" fillId="0" borderId="10" xfId="0" applyNumberFormat="1" applyFont="1" applyBorder="1" applyAlignment="1">
      <alignment horizontal="right" vertical="center" wrapText="1"/>
    </xf>
    <xf numFmtId="3" fontId="79" fillId="0" borderId="19" xfId="0" applyNumberFormat="1" applyFont="1" applyBorder="1" applyAlignment="1">
      <alignment vertical="center" wrapText="1"/>
    </xf>
    <xf numFmtId="3" fontId="79" fillId="0" borderId="19" xfId="0" applyNumberFormat="1" applyFont="1" applyBorder="1" applyAlignment="1">
      <alignment horizontal="right" vertical="center" wrapText="1"/>
    </xf>
    <xf numFmtId="1" fontId="30" fillId="0" borderId="0" xfId="0" applyNumberFormat="1" applyFont="1"/>
    <xf numFmtId="3" fontId="46" fillId="0" borderId="0" xfId="0" applyNumberFormat="1" applyFont="1"/>
    <xf numFmtId="0" fontId="87" fillId="0" borderId="0" xfId="0" applyFont="1"/>
    <xf numFmtId="168" fontId="103" fillId="0" borderId="0" xfId="2" applyNumberFormat="1" applyFont="1" applyBorder="1" applyAlignment="1">
      <alignment horizontal="right" vertical="center" wrapText="1" indent="2"/>
    </xf>
    <xf numFmtId="0" fontId="109" fillId="0" borderId="0" xfId="0" applyFont="1" applyAlignment="1">
      <alignment vertical="center"/>
    </xf>
    <xf numFmtId="168" fontId="59" fillId="0" borderId="0" xfId="2" applyNumberFormat="1" applyFont="1" applyBorder="1" applyAlignment="1">
      <alignment horizontal="right" vertical="top" wrapText="1" indent="2"/>
    </xf>
    <xf numFmtId="168" fontId="59" fillId="0" borderId="0" xfId="2" applyNumberFormat="1" applyFont="1" applyBorder="1" applyAlignment="1">
      <alignment horizontal="right" vertical="center" wrapText="1" indent="2"/>
    </xf>
    <xf numFmtId="3" fontId="110" fillId="0" borderId="0" xfId="0" applyNumberFormat="1" applyFont="1"/>
    <xf numFmtId="0" fontId="111" fillId="2" borderId="0" xfId="0" applyFont="1" applyFill="1" applyAlignment="1">
      <alignment horizontal="left" vertical="center" wrapText="1"/>
    </xf>
    <xf numFmtId="0" fontId="109" fillId="0" borderId="0" xfId="0" applyFont="1" applyAlignment="1">
      <alignment horizontal="right" vertical="center"/>
    </xf>
    <xf numFmtId="3" fontId="64" fillId="0" borderId="0" xfId="0" applyNumberFormat="1" applyFont="1" applyAlignment="1">
      <alignment horizontal="center" vertical="center"/>
    </xf>
    <xf numFmtId="3" fontId="112" fillId="0" borderId="0" xfId="0" applyNumberFormat="1" applyFont="1"/>
    <xf numFmtId="3" fontId="113" fillId="0" borderId="0" xfId="0" applyNumberFormat="1" applyFont="1"/>
    <xf numFmtId="3" fontId="114" fillId="0" borderId="0" xfId="0" applyNumberFormat="1" applyFont="1" applyAlignment="1">
      <alignment horizontal="center" vertical="center" wrapText="1"/>
    </xf>
    <xf numFmtId="3" fontId="60" fillId="0" borderId="0" xfId="0" applyNumberFormat="1" applyFont="1"/>
    <xf numFmtId="3" fontId="60" fillId="0" borderId="0" xfId="0" applyNumberFormat="1" applyFont="1" applyAlignment="1">
      <alignment horizontal="center" vertical="center"/>
    </xf>
    <xf numFmtId="3" fontId="87" fillId="0" borderId="0" xfId="0" applyNumberFormat="1" applyFont="1"/>
    <xf numFmtId="3" fontId="103" fillId="0" borderId="0" xfId="0" applyNumberFormat="1" applyFont="1"/>
    <xf numFmtId="3" fontId="103" fillId="0" borderId="0" xfId="0" applyNumberFormat="1" applyFont="1" applyAlignment="1">
      <alignment horizontal="center" vertical="center"/>
    </xf>
    <xf numFmtId="165" fontId="103" fillId="0" borderId="0" xfId="6" applyNumberFormat="1" applyFont="1" applyFill="1" applyBorder="1" applyAlignment="1">
      <alignment horizontal="center"/>
    </xf>
    <xf numFmtId="3" fontId="42" fillId="0" borderId="0" xfId="0" applyNumberFormat="1" applyFont="1"/>
    <xf numFmtId="3" fontId="26" fillId="0" borderId="0" xfId="0" applyNumberFormat="1" applyFont="1"/>
    <xf numFmtId="3" fontId="49" fillId="0" borderId="0" xfId="0" applyNumberFormat="1" applyFont="1" applyAlignment="1">
      <alignment horizontal="center" vertical="center"/>
    </xf>
    <xf numFmtId="165" fontId="49" fillId="0" borderId="0" xfId="6" applyNumberFormat="1" applyFont="1" applyAlignment="1">
      <alignment horizontal="center" vertical="center"/>
    </xf>
    <xf numFmtId="3" fontId="36" fillId="0" borderId="0" xfId="0" applyNumberFormat="1" applyFont="1"/>
    <xf numFmtId="165" fontId="36" fillId="0" borderId="0" xfId="6" applyNumberFormat="1" applyFont="1"/>
    <xf numFmtId="3" fontId="103" fillId="0" borderId="0" xfId="0" applyNumberFormat="1" applyFont="1" applyAlignment="1">
      <alignment horizontal="left"/>
    </xf>
    <xf numFmtId="10" fontId="103" fillId="0" borderId="0" xfId="6" applyNumberFormat="1" applyFont="1" applyFill="1" applyBorder="1" applyAlignment="1">
      <alignment horizontal="center"/>
    </xf>
    <xf numFmtId="3" fontId="120" fillId="0" borderId="0" xfId="0" applyNumberFormat="1" applyFont="1"/>
    <xf numFmtId="165" fontId="120" fillId="0" borderId="0" xfId="6" applyNumberFormat="1" applyFont="1"/>
    <xf numFmtId="165" fontId="30" fillId="0" borderId="0" xfId="6" applyNumberFormat="1" applyFont="1"/>
    <xf numFmtId="3" fontId="122" fillId="0" borderId="0" xfId="0" applyNumberFormat="1" applyFont="1" applyFill="1"/>
    <xf numFmtId="9" fontId="123" fillId="0" borderId="0" xfId="6" applyFont="1" applyFill="1" applyBorder="1" applyAlignment="1">
      <alignment horizontal="center"/>
    </xf>
    <xf numFmtId="9" fontId="121" fillId="0" borderId="0" xfId="6" applyFont="1" applyAlignment="1">
      <alignment horizontal="center" vertical="center"/>
    </xf>
    <xf numFmtId="9" fontId="120" fillId="0" borderId="0" xfId="6" applyFont="1" applyAlignment="1">
      <alignment horizontal="center" vertical="center"/>
    </xf>
    <xf numFmtId="3" fontId="87" fillId="0" borderId="10" xfId="0" applyNumberFormat="1" applyFont="1" applyBorder="1" applyAlignment="1">
      <alignment horizontal="right" vertical="center" wrapText="1"/>
    </xf>
    <xf numFmtId="3" fontId="87" fillId="0" borderId="20" xfId="0" applyNumberFormat="1" applyFont="1" applyBorder="1" applyAlignment="1">
      <alignment horizontal="right" vertical="center" wrapText="1"/>
    </xf>
    <xf numFmtId="168" fontId="59" fillId="3" borderId="33" xfId="0" applyNumberFormat="1" applyFont="1" applyFill="1" applyBorder="1" applyAlignment="1">
      <alignment horizontal="right" vertical="center" wrapText="1"/>
    </xf>
    <xf numFmtId="168" fontId="59" fillId="0" borderId="19" xfId="2" applyNumberFormat="1" applyFont="1" applyBorder="1" applyAlignment="1">
      <alignment horizontal="right" vertical="top" wrapText="1"/>
    </xf>
    <xf numFmtId="168" fontId="59" fillId="0" borderId="19" xfId="0" applyNumberFormat="1" applyFont="1" applyFill="1" applyBorder="1" applyAlignment="1">
      <alignment horizontal="right" vertical="center" wrapText="1"/>
    </xf>
    <xf numFmtId="168" fontId="102" fillId="0" borderId="4" xfId="8" applyNumberFormat="1" applyFont="1" applyFill="1" applyBorder="1" applyAlignment="1">
      <alignment horizontal="right" vertical="center" wrapText="1"/>
    </xf>
    <xf numFmtId="168" fontId="59" fillId="0" borderId="0" xfId="0" applyNumberFormat="1" applyFont="1" applyAlignment="1">
      <alignment horizontal="right" vertical="center" wrapText="1"/>
    </xf>
    <xf numFmtId="174" fontId="30" fillId="0" borderId="0" xfId="0" applyNumberFormat="1" applyFont="1"/>
    <xf numFmtId="3" fontId="82" fillId="0" borderId="33" xfId="8" applyNumberFormat="1" applyFont="1" applyBorder="1" applyAlignment="1">
      <alignment horizontal="right" vertical="center" wrapText="1"/>
    </xf>
    <xf numFmtId="3" fontId="79" fillId="0" borderId="4" xfId="8" applyNumberFormat="1" applyFont="1" applyBorder="1" applyAlignment="1">
      <alignment horizontal="right" vertical="center" wrapText="1"/>
    </xf>
    <xf numFmtId="3" fontId="79" fillId="0" borderId="14" xfId="8" applyNumberFormat="1" applyFont="1" applyBorder="1" applyAlignment="1">
      <alignment horizontal="right" vertical="center" wrapText="1"/>
    </xf>
    <xf numFmtId="3" fontId="82" fillId="0" borderId="35" xfId="8" applyNumberFormat="1" applyFont="1" applyBorder="1" applyAlignment="1">
      <alignment horizontal="right" vertical="center" wrapText="1"/>
    </xf>
    <xf numFmtId="3" fontId="79" fillId="0" borderId="30" xfId="0" applyNumberFormat="1" applyFont="1" applyBorder="1" applyAlignment="1">
      <alignment horizontal="right" vertical="center" wrapText="1"/>
    </xf>
    <xf numFmtId="3" fontId="79" fillId="0" borderId="9" xfId="0" applyNumberFormat="1" applyFont="1" applyBorder="1" applyAlignment="1">
      <alignment horizontal="right" vertical="center" wrapText="1"/>
    </xf>
    <xf numFmtId="3" fontId="79" fillId="0" borderId="14" xfId="0" applyNumberFormat="1" applyFont="1" applyBorder="1" applyAlignment="1">
      <alignment horizontal="right" vertical="center" wrapText="1"/>
    </xf>
    <xf numFmtId="3" fontId="79" fillId="0" borderId="9" xfId="0" applyNumberFormat="1" applyFont="1" applyBorder="1" applyAlignment="1">
      <alignment vertical="center" wrapText="1"/>
    </xf>
    <xf numFmtId="3" fontId="79" fillId="0" borderId="14" xfId="0" applyNumberFormat="1" applyFont="1" applyBorder="1" applyAlignment="1">
      <alignment vertical="center" wrapText="1"/>
    </xf>
    <xf numFmtId="3" fontId="78" fillId="3" borderId="33" xfId="0" applyNumberFormat="1" applyFont="1" applyFill="1" applyBorder="1" applyAlignment="1">
      <alignment horizontal="right" vertical="center" wrapText="1"/>
    </xf>
    <xf numFmtId="3" fontId="78" fillId="0" borderId="19" xfId="2" applyNumberFormat="1" applyFont="1" applyBorder="1" applyAlignment="1">
      <alignment horizontal="right" vertical="top" wrapText="1"/>
    </xf>
    <xf numFmtId="175" fontId="30" fillId="0" borderId="0" xfId="0" applyNumberFormat="1" applyFont="1"/>
    <xf numFmtId="0" fontId="78" fillId="0" borderId="34" xfId="0" applyFont="1" applyBorder="1" applyAlignment="1">
      <alignment horizontal="left" vertical="center" wrapText="1"/>
    </xf>
    <xf numFmtId="0" fontId="78" fillId="0" borderId="32" xfId="0" applyFont="1" applyBorder="1" applyAlignment="1">
      <alignment horizontal="left" vertical="center" wrapText="1"/>
    </xf>
    <xf numFmtId="0" fontId="78" fillId="0" borderId="33" xfId="0" applyFont="1" applyBorder="1" applyAlignment="1">
      <alignment horizontal="left" vertical="center" wrapText="1"/>
    </xf>
    <xf numFmtId="3" fontId="82" fillId="2" borderId="33" xfId="8" applyNumberFormat="1" applyFont="1" applyFill="1" applyBorder="1" applyAlignment="1">
      <alignment horizontal="right" vertical="center" wrapText="1"/>
    </xf>
    <xf numFmtId="3" fontId="79" fillId="2" borderId="4" xfId="8" applyNumberFormat="1" applyFont="1" applyFill="1" applyBorder="1" applyAlignment="1">
      <alignment horizontal="right" vertical="center" wrapText="1"/>
    </xf>
    <xf numFmtId="3" fontId="79" fillId="2" borderId="14" xfId="8" applyNumberFormat="1" applyFont="1" applyFill="1" applyBorder="1" applyAlignment="1">
      <alignment horizontal="right" vertical="center" wrapText="1"/>
    </xf>
    <xf numFmtId="3" fontId="82" fillId="2" borderId="35" xfId="8" applyNumberFormat="1" applyFont="1" applyFill="1" applyBorder="1" applyAlignment="1">
      <alignment horizontal="right" vertical="center" wrapText="1"/>
    </xf>
    <xf numFmtId="3" fontId="79" fillId="2" borderId="30" xfId="0" applyNumberFormat="1" applyFont="1" applyFill="1" applyBorder="1" applyAlignment="1">
      <alignment horizontal="right" vertical="center" wrapText="1"/>
    </xf>
    <xf numFmtId="168" fontId="59" fillId="0" borderId="0" xfId="0" applyNumberFormat="1" applyFont="1" applyFill="1" applyBorder="1" applyAlignment="1">
      <alignment horizontal="right" vertical="center" wrapText="1"/>
    </xf>
    <xf numFmtId="164" fontId="79" fillId="0" borderId="14" xfId="2" applyFont="1" applyBorder="1" applyAlignment="1">
      <alignment horizontal="right" vertical="center" wrapText="1"/>
    </xf>
    <xf numFmtId="164" fontId="78" fillId="3" borderId="33" xfId="2" applyFont="1" applyFill="1" applyBorder="1" applyAlignment="1">
      <alignment horizontal="right" vertical="center" wrapText="1"/>
    </xf>
    <xf numFmtId="168" fontId="79" fillId="0" borderId="14" xfId="2" applyNumberFormat="1" applyFont="1" applyBorder="1" applyAlignment="1">
      <alignment horizontal="right" vertical="center" wrapText="1"/>
    </xf>
    <xf numFmtId="166" fontId="97" fillId="0" borderId="0" xfId="0" applyNumberFormat="1" applyFont="1" applyAlignment="1">
      <alignment vertical="center"/>
    </xf>
    <xf numFmtId="0" fontId="117" fillId="0" borderId="0" xfId="0" applyFont="1" applyAlignment="1">
      <alignment horizontal="center"/>
    </xf>
    <xf numFmtId="0" fontId="125" fillId="0" borderId="0" xfId="0" applyFont="1" applyAlignment="1">
      <alignment horizontal="center"/>
    </xf>
    <xf numFmtId="0" fontId="125" fillId="0" borderId="0" xfId="0" applyFont="1"/>
    <xf numFmtId="0" fontId="127" fillId="0" borderId="0" xfId="0" applyFont="1" applyAlignment="1">
      <alignment horizontal="center"/>
    </xf>
    <xf numFmtId="0" fontId="129" fillId="0" borderId="0" xfId="0" applyFont="1" applyAlignment="1">
      <alignment horizontal="center"/>
    </xf>
    <xf numFmtId="0" fontId="129" fillId="0" borderId="0" xfId="0" applyFont="1"/>
    <xf numFmtId="0" fontId="94" fillId="0" borderId="0" xfId="0" applyFont="1" applyFill="1" applyAlignment="1"/>
    <xf numFmtId="0" fontId="94" fillId="0" borderId="0" xfId="0" applyFont="1" applyFill="1" applyAlignment="1">
      <alignment horizontal="left"/>
    </xf>
    <xf numFmtId="0" fontId="78" fillId="0" borderId="0" xfId="0" applyFont="1" applyBorder="1" applyAlignment="1">
      <alignment vertical="center" wrapText="1"/>
    </xf>
    <xf numFmtId="3" fontId="78" fillId="0" borderId="0" xfId="2" applyNumberFormat="1" applyFont="1" applyBorder="1" applyAlignment="1">
      <alignment horizontal="right" vertical="top" wrapText="1"/>
    </xf>
    <xf numFmtId="0" fontId="2" fillId="0" borderId="0" xfId="0" applyFont="1" applyAlignment="1">
      <alignment horizontal="center" vertical="center"/>
    </xf>
    <xf numFmtId="10" fontId="2" fillId="0" borderId="0" xfId="0" applyNumberFormat="1" applyFont="1" applyAlignment="1">
      <alignment horizontal="center" vertical="center"/>
    </xf>
    <xf numFmtId="10" fontId="2" fillId="0" borderId="0" xfId="0" applyNumberFormat="1" applyFont="1" applyAlignment="1">
      <alignment horizontal="center" vertical="center" wrapText="1"/>
    </xf>
    <xf numFmtId="2" fontId="2" fillId="0" borderId="0" xfId="0" applyNumberFormat="1" applyFont="1" applyAlignment="1">
      <alignment horizontal="center" vertical="center"/>
    </xf>
    <xf numFmtId="0" fontId="2" fillId="0" borderId="0" xfId="2" applyNumberFormat="1" applyFont="1" applyFill="1" applyAlignment="1">
      <alignment horizontal="center" vertical="center"/>
    </xf>
    <xf numFmtId="10" fontId="2" fillId="0" borderId="0" xfId="6" applyNumberFormat="1" applyFont="1" applyFill="1" applyAlignment="1">
      <alignment horizontal="center" vertical="center"/>
    </xf>
    <xf numFmtId="0" fontId="2" fillId="0" borderId="0" xfId="2" applyNumberFormat="1" applyFont="1" applyAlignment="1">
      <alignment horizontal="center" vertical="center"/>
    </xf>
    <xf numFmtId="10" fontId="2" fillId="0" borderId="0" xfId="6" applyNumberFormat="1" applyFont="1" applyAlignment="1">
      <alignment horizontal="center" vertical="center"/>
    </xf>
    <xf numFmtId="0" fontId="2" fillId="0" borderId="0" xfId="2" applyNumberFormat="1" applyFont="1" applyFill="1" applyBorder="1" applyAlignment="1">
      <alignment horizontal="center" vertical="center"/>
    </xf>
    <xf numFmtId="10" fontId="2" fillId="0" borderId="0" xfId="6" applyNumberFormat="1" applyFont="1" applyFill="1" applyBorder="1" applyAlignment="1">
      <alignment horizontal="center" vertical="center"/>
    </xf>
    <xf numFmtId="0" fontId="2" fillId="0" borderId="0" xfId="2" applyNumberFormat="1" applyFont="1" applyBorder="1" applyAlignment="1">
      <alignment horizontal="center" vertical="center"/>
    </xf>
    <xf numFmtId="10" fontId="2" fillId="0" borderId="0" xfId="6" applyNumberFormat="1" applyFont="1" applyBorder="1" applyAlignment="1">
      <alignment horizontal="center" vertical="center"/>
    </xf>
    <xf numFmtId="0" fontId="2" fillId="0" borderId="36" xfId="0" applyFont="1" applyBorder="1" applyAlignment="1">
      <alignment horizontal="center" vertical="center"/>
    </xf>
    <xf numFmtId="10" fontId="2" fillId="0" borderId="36" xfId="0" applyNumberFormat="1" applyFont="1" applyBorder="1" applyAlignment="1">
      <alignment horizontal="center" vertical="center"/>
    </xf>
    <xf numFmtId="10" fontId="2" fillId="0" borderId="36" xfId="0" applyNumberFormat="1" applyFont="1" applyBorder="1" applyAlignment="1">
      <alignment horizontal="center" vertical="center" wrapText="1"/>
    </xf>
    <xf numFmtId="2" fontId="2" fillId="0" borderId="36" xfId="0" applyNumberFormat="1" applyFont="1" applyBorder="1" applyAlignment="1">
      <alignment horizontal="center" vertical="center"/>
    </xf>
    <xf numFmtId="0" fontId="2" fillId="0" borderId="37" xfId="0" applyFont="1" applyBorder="1" applyAlignment="1">
      <alignment horizontal="center" vertical="center"/>
    </xf>
    <xf numFmtId="10" fontId="2" fillId="0" borderId="37" xfId="0" applyNumberFormat="1" applyFont="1" applyBorder="1" applyAlignment="1">
      <alignment horizontal="center" vertical="center"/>
    </xf>
    <xf numFmtId="10" fontId="2" fillId="0" borderId="37" xfId="0" applyNumberFormat="1" applyFont="1" applyBorder="1" applyAlignment="1">
      <alignment horizontal="center" vertical="center" wrapText="1"/>
    </xf>
    <xf numFmtId="2" fontId="2" fillId="0" borderId="37" xfId="0" applyNumberFormat="1" applyFont="1" applyBorder="1" applyAlignment="1">
      <alignment horizontal="center" vertical="center"/>
    </xf>
    <xf numFmtId="0" fontId="2" fillId="0" borderId="37" xfId="2" applyNumberFormat="1" applyFont="1" applyBorder="1" applyAlignment="1">
      <alignment horizontal="center" vertical="center"/>
    </xf>
    <xf numFmtId="10" fontId="2" fillId="0" borderId="37" xfId="6" applyNumberFormat="1" applyFont="1" applyBorder="1" applyAlignment="1">
      <alignment horizontal="center" vertical="center"/>
    </xf>
    <xf numFmtId="0" fontId="2" fillId="0" borderId="0" xfId="9" applyNumberFormat="1" applyFont="1" applyAlignment="1">
      <alignment horizontal="center" vertical="center"/>
    </xf>
    <xf numFmtId="168" fontId="2" fillId="0" borderId="0" xfId="2" applyNumberFormat="1" applyFont="1" applyAlignment="1">
      <alignment horizontal="center" vertical="center"/>
    </xf>
    <xf numFmtId="173" fontId="2" fillId="0" borderId="0" xfId="2" applyNumberFormat="1" applyFont="1" applyAlignment="1">
      <alignment horizontal="center" vertical="center"/>
    </xf>
    <xf numFmtId="9" fontId="2" fillId="0" borderId="0" xfId="6" applyFont="1" applyAlignment="1">
      <alignment horizontal="center" vertical="center"/>
    </xf>
    <xf numFmtId="164" fontId="2" fillId="0" borderId="0" xfId="2" applyFont="1" applyAlignment="1">
      <alignment horizontal="center" vertical="center"/>
    </xf>
    <xf numFmtId="0" fontId="5" fillId="0" borderId="0" xfId="0" applyFont="1" applyAlignment="1">
      <alignment horizontal="center" vertical="center"/>
    </xf>
    <xf numFmtId="0" fontId="5" fillId="0" borderId="0" xfId="2" applyNumberFormat="1" applyFont="1" applyAlignment="1">
      <alignment horizontal="center" vertical="center"/>
    </xf>
    <xf numFmtId="168" fontId="5" fillId="0" borderId="0" xfId="2" applyNumberFormat="1" applyFont="1" applyAlignment="1">
      <alignment horizontal="center" vertical="center"/>
    </xf>
    <xf numFmtId="0" fontId="1" fillId="0" borderId="0" xfId="0" applyFont="1" applyAlignment="1">
      <alignment horizontal="left" vertical="center"/>
    </xf>
    <xf numFmtId="0" fontId="1" fillId="0" borderId="0" xfId="0" applyFont="1" applyAlignment="1">
      <alignment vertical="center"/>
    </xf>
    <xf numFmtId="0" fontId="1" fillId="0" borderId="0" xfId="2" applyNumberFormat="1" applyFont="1" applyAlignment="1">
      <alignment horizontal="center" vertical="center"/>
    </xf>
    <xf numFmtId="177" fontId="2" fillId="0" borderId="0" xfId="2" applyNumberFormat="1" applyFont="1" applyAlignment="1">
      <alignment horizontal="center" vertical="center"/>
    </xf>
    <xf numFmtId="3" fontId="1" fillId="0" borderId="0" xfId="0" quotePrefix="1" applyNumberFormat="1" applyFont="1"/>
    <xf numFmtId="178" fontId="2" fillId="0" borderId="0" xfId="2" applyNumberFormat="1" applyFont="1" applyAlignment="1">
      <alignment horizontal="center" vertical="center"/>
    </xf>
    <xf numFmtId="3" fontId="46" fillId="0" borderId="0" xfId="0" quotePrefix="1" applyNumberFormat="1" applyFont="1"/>
    <xf numFmtId="0" fontId="2" fillId="0" borderId="0" xfId="0" applyFont="1" applyFill="1" applyAlignment="1">
      <alignment horizontal="center" vertical="center"/>
    </xf>
    <xf numFmtId="10" fontId="2" fillId="0" borderId="0" xfId="0" applyNumberFormat="1" applyFont="1" applyFill="1" applyAlignment="1">
      <alignment horizontal="center" vertical="center"/>
    </xf>
    <xf numFmtId="10" fontId="2" fillId="0" borderId="0" xfId="0" applyNumberFormat="1" applyFont="1" applyFill="1" applyAlignment="1">
      <alignment horizontal="center" vertical="center" wrapText="1"/>
    </xf>
    <xf numFmtId="2" fontId="2" fillId="0" borderId="0" xfId="0" applyNumberFormat="1" applyFont="1" applyFill="1" applyAlignment="1">
      <alignment horizontal="center" vertical="center"/>
    </xf>
    <xf numFmtId="0" fontId="18" fillId="0" borderId="0" xfId="0" applyNumberFormat="1" applyFont="1" applyFill="1" applyAlignment="1">
      <alignment horizontal="center" vertical="center"/>
    </xf>
    <xf numFmtId="3" fontId="57" fillId="0" borderId="0" xfId="0" applyNumberFormat="1" applyFont="1"/>
    <xf numFmtId="0" fontId="134" fillId="2" borderId="4" xfId="0" applyFont="1" applyFill="1" applyBorder="1" applyAlignment="1">
      <alignment horizontal="center"/>
    </xf>
    <xf numFmtId="0" fontId="135" fillId="2" borderId="0" xfId="0" applyFont="1" applyFill="1" applyAlignment="1">
      <alignment horizontal="center"/>
    </xf>
    <xf numFmtId="0" fontId="134" fillId="2" borderId="0" xfId="0" applyFont="1" applyFill="1" applyAlignment="1">
      <alignment horizontal="center"/>
    </xf>
    <xf numFmtId="3" fontId="56" fillId="0" borderId="8" xfId="0" applyNumberFormat="1" applyFont="1" applyBorder="1" applyAlignment="1">
      <alignment horizontal="left" vertical="center"/>
    </xf>
    <xf numFmtId="3" fontId="56" fillId="0" borderId="8" xfId="2" applyNumberFormat="1" applyFont="1" applyBorder="1" applyAlignment="1">
      <alignment horizontal="center" vertical="center"/>
    </xf>
    <xf numFmtId="3" fontId="56" fillId="0" borderId="9" xfId="0" applyNumberFormat="1" applyFont="1" applyBorder="1" applyAlignment="1">
      <alignment horizontal="left" vertical="center"/>
    </xf>
    <xf numFmtId="3" fontId="56" fillId="0" borderId="9" xfId="2" applyNumberFormat="1" applyFont="1" applyBorder="1" applyAlignment="1">
      <alignment horizontal="center" vertical="center"/>
    </xf>
    <xf numFmtId="170" fontId="56" fillId="0" borderId="9" xfId="2" applyNumberFormat="1" applyFont="1" applyBorder="1" applyAlignment="1">
      <alignment horizontal="center" vertical="center"/>
    </xf>
    <xf numFmtId="3" fontId="35" fillId="3" borderId="11" xfId="0" applyNumberFormat="1" applyFont="1" applyFill="1" applyBorder="1" applyAlignment="1">
      <alignment horizontal="left"/>
    </xf>
    <xf numFmtId="3" fontId="35" fillId="3" borderId="6" xfId="2" applyNumberFormat="1" applyFont="1" applyFill="1" applyBorder="1" applyAlignment="1">
      <alignment horizontal="center" vertical="center"/>
    </xf>
    <xf numFmtId="3" fontId="135" fillId="3" borderId="6" xfId="2" applyNumberFormat="1" applyFont="1" applyFill="1" applyBorder="1" applyAlignment="1">
      <alignment horizontal="center" vertical="center"/>
    </xf>
    <xf numFmtId="0" fontId="134" fillId="2" borderId="7" xfId="0" applyFont="1" applyFill="1" applyBorder="1" applyAlignment="1">
      <alignment horizontal="center"/>
    </xf>
    <xf numFmtId="169" fontId="56" fillId="0" borderId="8" xfId="2" applyNumberFormat="1" applyFont="1" applyBorder="1" applyAlignment="1">
      <alignment horizontal="center" vertical="center"/>
    </xf>
    <xf numFmtId="169" fontId="56" fillId="0" borderId="9" xfId="2" applyNumberFormat="1" applyFont="1" applyBorder="1" applyAlignment="1">
      <alignment horizontal="center" vertical="center"/>
    </xf>
    <xf numFmtId="169" fontId="35" fillId="3" borderId="11" xfId="2" applyNumberFormat="1" applyFont="1" applyFill="1" applyBorder="1" applyAlignment="1">
      <alignment horizontal="center" vertical="center"/>
    </xf>
    <xf numFmtId="169" fontId="135" fillId="3" borderId="11" xfId="2" applyNumberFormat="1" applyFont="1" applyFill="1" applyBorder="1" applyAlignment="1">
      <alignment horizontal="center" vertical="center"/>
    </xf>
    <xf numFmtId="3" fontId="50" fillId="0" borderId="0" xfId="0" applyNumberFormat="1" applyFont="1"/>
    <xf numFmtId="165" fontId="50" fillId="0" borderId="0" xfId="6" applyNumberFormat="1" applyFont="1"/>
    <xf numFmtId="3" fontId="46" fillId="0" borderId="0" xfId="0" quotePrefix="1" applyNumberFormat="1" applyFont="1" applyAlignment="1">
      <alignment horizontal="left" vertical="center"/>
    </xf>
    <xf numFmtId="9" fontId="50" fillId="0" borderId="0" xfId="6" applyFont="1"/>
    <xf numFmtId="3" fontId="138" fillId="0" borderId="0" xfId="0" applyNumberFormat="1" applyFont="1"/>
    <xf numFmtId="0" fontId="29" fillId="0" borderId="0" xfId="0" applyFont="1" applyFill="1" applyAlignment="1">
      <alignment vertical="center"/>
    </xf>
    <xf numFmtId="0" fontId="139" fillId="0" borderId="7" xfId="0" applyFont="1" applyBorder="1" applyAlignment="1">
      <alignment horizontal="center" vertical="center" wrapText="1"/>
    </xf>
    <xf numFmtId="168" fontId="56" fillId="0" borderId="9" xfId="8" applyNumberFormat="1" applyFont="1" applyFill="1" applyBorder="1" applyAlignment="1">
      <alignment horizontal="right" vertical="center" wrapText="1" indent="2"/>
    </xf>
    <xf numFmtId="168" fontId="56" fillId="0" borderId="9" xfId="8" applyNumberFormat="1" applyFont="1" applyBorder="1" applyAlignment="1">
      <alignment horizontal="right" vertical="center" wrapText="1" indent="2"/>
    </xf>
    <xf numFmtId="168" fontId="134" fillId="9" borderId="9" xfId="8" applyNumberFormat="1" applyFont="1" applyFill="1" applyBorder="1" applyAlignment="1">
      <alignment horizontal="right" vertical="center" wrapText="1" indent="2"/>
    </xf>
    <xf numFmtId="168" fontId="134" fillId="9" borderId="14" xfId="8" applyNumberFormat="1" applyFont="1" applyFill="1" applyBorder="1" applyAlignment="1">
      <alignment horizontal="right" vertical="center" wrapText="1" indent="2"/>
    </xf>
    <xf numFmtId="168" fontId="35" fillId="9" borderId="14" xfId="8" applyNumberFormat="1" applyFont="1" applyFill="1" applyBorder="1" applyAlignment="1">
      <alignment horizontal="right" vertical="center" wrapText="1" indent="2"/>
    </xf>
    <xf numFmtId="168" fontId="56" fillId="0" borderId="0" xfId="8" applyNumberFormat="1" applyFont="1" applyBorder="1" applyAlignment="1">
      <alignment horizontal="right" vertical="center" wrapText="1" indent="2"/>
    </xf>
    <xf numFmtId="168" fontId="134" fillId="9" borderId="0" xfId="8" applyNumberFormat="1" applyFont="1" applyFill="1" applyBorder="1" applyAlignment="1">
      <alignment horizontal="right" vertical="center" wrapText="1" indent="2"/>
    </xf>
    <xf numFmtId="168" fontId="35" fillId="9" borderId="0" xfId="8" applyNumberFormat="1" applyFont="1" applyFill="1" applyBorder="1" applyAlignment="1">
      <alignment horizontal="right" vertical="center" wrapText="1" indent="2"/>
    </xf>
    <xf numFmtId="168" fontId="35" fillId="0" borderId="22" xfId="2" applyNumberFormat="1" applyFont="1" applyBorder="1" applyAlignment="1">
      <alignment horizontal="right" vertical="top" wrapText="1" indent="2"/>
    </xf>
    <xf numFmtId="168" fontId="35" fillId="0" borderId="22" xfId="2" applyNumberFormat="1" applyFont="1" applyFill="1" applyBorder="1" applyAlignment="1">
      <alignment horizontal="right" vertical="top" wrapText="1" indent="2"/>
    </xf>
    <xf numFmtId="0" fontId="139" fillId="0" borderId="0" xfId="0" applyFont="1" applyBorder="1" applyAlignment="1">
      <alignment horizontal="center" vertical="center" wrapText="1"/>
    </xf>
    <xf numFmtId="168" fontId="56" fillId="0" borderId="41" xfId="8" applyNumberFormat="1" applyFont="1" applyFill="1" applyBorder="1" applyAlignment="1">
      <alignment horizontal="right" vertical="center" wrapText="1" indent="2"/>
    </xf>
    <xf numFmtId="168" fontId="35" fillId="0" borderId="11" xfId="2" applyNumberFormat="1" applyFont="1" applyBorder="1" applyAlignment="1">
      <alignment horizontal="right" vertical="top" wrapText="1" indent="2"/>
    </xf>
    <xf numFmtId="168" fontId="35" fillId="0" borderId="11" xfId="2" applyNumberFormat="1" applyFont="1" applyBorder="1" applyAlignment="1">
      <alignment horizontal="right" vertical="center" wrapText="1" indent="2"/>
    </xf>
    <xf numFmtId="168" fontId="35" fillId="0" borderId="0" xfId="2" applyNumberFormat="1" applyFont="1" applyBorder="1" applyAlignment="1">
      <alignment horizontal="right" vertical="top" wrapText="1" indent="2"/>
    </xf>
    <xf numFmtId="168" fontId="35" fillId="0" borderId="0" xfId="2" applyNumberFormat="1" applyFont="1" applyBorder="1" applyAlignment="1">
      <alignment horizontal="right" vertical="center" wrapText="1" indent="2"/>
    </xf>
    <xf numFmtId="168" fontId="56" fillId="0" borderId="0" xfId="8" applyNumberFormat="1" applyFont="1" applyFill="1" applyBorder="1" applyAlignment="1">
      <alignment horizontal="right" vertical="center" wrapText="1" indent="2"/>
    </xf>
    <xf numFmtId="168" fontId="140" fillId="9" borderId="10" xfId="8" applyNumberFormat="1" applyFont="1" applyFill="1" applyBorder="1" applyAlignment="1">
      <alignment horizontal="right" vertical="center" wrapText="1" indent="2"/>
    </xf>
    <xf numFmtId="168" fontId="134" fillId="9" borderId="10" xfId="8" applyNumberFormat="1" applyFont="1" applyFill="1" applyBorder="1" applyAlignment="1">
      <alignment horizontal="right" vertical="center" wrapText="1" indent="2"/>
    </xf>
    <xf numFmtId="0" fontId="143" fillId="0" borderId="0" xfId="0" applyFont="1"/>
    <xf numFmtId="0" fontId="146" fillId="5" borderId="0" xfId="0" applyFont="1" applyFill="1" applyAlignment="1">
      <alignment horizontal="center" vertical="center" wrapText="1"/>
    </xf>
    <xf numFmtId="0" fontId="146" fillId="5" borderId="2" xfId="0" applyFont="1" applyFill="1" applyBorder="1" applyAlignment="1">
      <alignment horizontal="center" vertical="center" wrapText="1"/>
    </xf>
    <xf numFmtId="0" fontId="146" fillId="0" borderId="0" xfId="0" applyFont="1" applyAlignment="1">
      <alignment horizontal="center" vertical="center" wrapText="1"/>
    </xf>
    <xf numFmtId="0" fontId="133" fillId="0" borderId="0" xfId="0" applyFont="1" applyFill="1" applyAlignment="1">
      <alignment vertical="center"/>
    </xf>
    <xf numFmtId="0" fontId="35" fillId="2" borderId="0" xfId="0" applyFont="1" applyFill="1" applyAlignment="1">
      <alignment horizontal="center" vertical="center"/>
    </xf>
    <xf numFmtId="0" fontId="148" fillId="2" borderId="0" xfId="0" applyFont="1" applyFill="1" applyAlignment="1">
      <alignment horizontal="center" vertical="center"/>
    </xf>
    <xf numFmtId="0" fontId="35" fillId="0" borderId="0" xfId="0" applyFont="1" applyAlignment="1">
      <alignment horizontal="center" vertical="center"/>
    </xf>
    <xf numFmtId="0" fontId="56" fillId="0" borderId="9" xfId="0" applyFont="1" applyBorder="1"/>
    <xf numFmtId="3" fontId="140" fillId="3" borderId="0" xfId="2" applyNumberFormat="1" applyFont="1" applyFill="1" applyBorder="1" applyAlignment="1">
      <alignment horizontal="left" vertical="center"/>
    </xf>
    <xf numFmtId="3" fontId="35" fillId="3" borderId="0" xfId="2" applyNumberFormat="1" applyFont="1" applyFill="1" applyBorder="1" applyAlignment="1">
      <alignment horizontal="center" vertical="center"/>
    </xf>
    <xf numFmtId="3" fontId="148" fillId="3" borderId="0" xfId="2" applyNumberFormat="1" applyFont="1" applyFill="1" applyBorder="1" applyAlignment="1">
      <alignment horizontal="center" vertical="center"/>
    </xf>
    <xf numFmtId="0" fontId="46" fillId="0" borderId="0" xfId="0" applyFont="1"/>
    <xf numFmtId="0" fontId="139" fillId="0" borderId="0" xfId="3" applyFont="1" applyAlignment="1">
      <alignment horizontal="center" vertical="center"/>
    </xf>
    <xf numFmtId="0" fontId="143" fillId="0" borderId="0" xfId="0" applyFont="1" applyAlignment="1">
      <alignment vertical="center"/>
    </xf>
    <xf numFmtId="3" fontId="152" fillId="0" borderId="13" xfId="0" applyNumberFormat="1" applyFont="1" applyBorder="1" applyAlignment="1">
      <alignment horizontal="left" vertical="center"/>
    </xf>
    <xf numFmtId="3" fontId="56" fillId="0" borderId="13" xfId="3" applyNumberFormat="1" applyFont="1" applyBorder="1" applyAlignment="1">
      <alignment horizontal="center" vertical="center"/>
    </xf>
    <xf numFmtId="3" fontId="56" fillId="0" borderId="0" xfId="3" applyNumberFormat="1" applyFont="1" applyAlignment="1">
      <alignment horizontal="center" vertical="center"/>
    </xf>
    <xf numFmtId="3" fontId="152" fillId="0" borderId="9" xfId="0" applyNumberFormat="1" applyFont="1" applyBorder="1" applyAlignment="1">
      <alignment horizontal="left" vertical="center"/>
    </xf>
    <xf numFmtId="3" fontId="56" fillId="0" borderId="9" xfId="3" applyNumberFormat="1" applyFont="1" applyBorder="1" applyAlignment="1">
      <alignment horizontal="center" vertical="center"/>
    </xf>
    <xf numFmtId="0" fontId="152" fillId="0" borderId="9" xfId="3" applyFont="1" applyBorder="1" applyAlignment="1">
      <alignment vertical="center"/>
    </xf>
    <xf numFmtId="0" fontId="152" fillId="0" borderId="14" xfId="3" applyFont="1" applyBorder="1" applyAlignment="1">
      <alignment vertical="center"/>
    </xf>
    <xf numFmtId="3" fontId="56" fillId="0" borderId="14" xfId="3" applyNumberFormat="1" applyFont="1" applyBorder="1" applyAlignment="1">
      <alignment horizontal="center" vertical="center"/>
    </xf>
    <xf numFmtId="3" fontId="56" fillId="0" borderId="5" xfId="3" applyNumberFormat="1" applyFont="1" applyBorder="1" applyAlignment="1">
      <alignment horizontal="center" vertical="center"/>
    </xf>
    <xf numFmtId="0" fontId="139" fillId="3" borderId="6" xfId="3" applyFont="1" applyFill="1" applyBorder="1" applyAlignment="1">
      <alignment vertical="center"/>
    </xf>
    <xf numFmtId="3" fontId="35" fillId="3" borderId="6" xfId="3" applyNumberFormat="1" applyFont="1" applyFill="1" applyBorder="1" applyAlignment="1">
      <alignment horizontal="center" vertical="center"/>
    </xf>
    <xf numFmtId="3" fontId="35" fillId="3" borderId="0" xfId="3" applyNumberFormat="1" applyFont="1" applyFill="1" applyAlignment="1">
      <alignment horizontal="center" vertical="center"/>
    </xf>
    <xf numFmtId="172" fontId="35" fillId="3" borderId="0" xfId="3" applyNumberFormat="1" applyFont="1" applyFill="1" applyAlignment="1">
      <alignment horizontal="center" vertical="center"/>
    </xf>
    <xf numFmtId="14" fontId="37" fillId="0" borderId="42" xfId="0" applyNumberFormat="1" applyFont="1" applyBorder="1" applyAlignment="1">
      <alignment vertical="center"/>
    </xf>
    <xf numFmtId="14" fontId="37" fillId="0" borderId="0" xfId="0" applyNumberFormat="1" applyFont="1" applyBorder="1" applyAlignment="1">
      <alignment vertical="center"/>
    </xf>
    <xf numFmtId="0" fontId="157" fillId="0" borderId="0" xfId="0" applyFont="1"/>
    <xf numFmtId="0" fontId="157" fillId="0" borderId="0" xfId="0" applyFont="1" applyAlignment="1">
      <alignment vertical="top"/>
    </xf>
    <xf numFmtId="3" fontId="133" fillId="0" borderId="0" xfId="0" applyNumberFormat="1" applyFont="1" applyFill="1" applyAlignment="1">
      <alignment vertical="center"/>
    </xf>
    <xf numFmtId="0" fontId="2" fillId="0" borderId="0" xfId="0" applyFont="1" applyBorder="1" applyAlignment="1">
      <alignment horizontal="center" vertical="center"/>
    </xf>
    <xf numFmtId="10" fontId="2" fillId="0" borderId="0" xfId="0" applyNumberFormat="1" applyFont="1" applyBorder="1" applyAlignment="1">
      <alignment horizontal="center" vertical="center"/>
    </xf>
    <xf numFmtId="10" fontId="2" fillId="0" borderId="0" xfId="0" applyNumberFormat="1" applyFont="1" applyBorder="1" applyAlignment="1">
      <alignment horizontal="center" vertical="center" wrapText="1"/>
    </xf>
    <xf numFmtId="2" fontId="2" fillId="0" borderId="0" xfId="0" applyNumberFormat="1" applyFont="1" applyBorder="1" applyAlignment="1">
      <alignment horizontal="center" vertical="center"/>
    </xf>
    <xf numFmtId="0" fontId="10" fillId="0" borderId="0" xfId="1" applyFont="1" applyFill="1" applyAlignment="1" applyProtection="1">
      <alignment horizontal="left" vertical="center"/>
    </xf>
    <xf numFmtId="0" fontId="10" fillId="0" borderId="0" xfId="1" applyFont="1" applyFill="1" applyAlignment="1" applyProtection="1"/>
    <xf numFmtId="0" fontId="10" fillId="0" borderId="0" xfId="1" applyFont="1" applyFill="1" applyBorder="1" applyAlignment="1" applyProtection="1"/>
    <xf numFmtId="0" fontId="10" fillId="0" borderId="0" xfId="1" applyFont="1" applyFill="1" applyAlignment="1" applyProtection="1">
      <alignment vertical="center"/>
    </xf>
    <xf numFmtId="0" fontId="8" fillId="2" borderId="0" xfId="0" applyFont="1" applyFill="1" applyAlignment="1">
      <alignment horizontal="center"/>
    </xf>
    <xf numFmtId="3" fontId="115" fillId="0" borderId="0" xfId="0" applyNumberFormat="1" applyFont="1" applyAlignment="1">
      <alignment horizontal="center" vertical="center" wrapText="1"/>
    </xf>
    <xf numFmtId="3" fontId="118" fillId="0" borderId="0" xfId="0" applyNumberFormat="1" applyFont="1" applyAlignment="1">
      <alignment horizontal="left" vertical="center"/>
    </xf>
    <xf numFmtId="3" fontId="119" fillId="0" borderId="0" xfId="0" applyNumberFormat="1" applyFont="1" applyAlignment="1">
      <alignment horizontal="left" vertical="center"/>
    </xf>
    <xf numFmtId="3" fontId="46" fillId="0" borderId="0" xfId="0" quotePrefix="1" applyNumberFormat="1" applyFont="1" applyAlignment="1">
      <alignment horizontal="left" vertical="center" wrapText="1"/>
    </xf>
    <xf numFmtId="3" fontId="46" fillId="0" borderId="0" xfId="0" quotePrefix="1" applyNumberFormat="1" applyFont="1" applyAlignment="1">
      <alignment horizontal="left" vertical="center"/>
    </xf>
    <xf numFmtId="3" fontId="133" fillId="7" borderId="0" xfId="0" applyNumberFormat="1" applyFont="1" applyFill="1" applyAlignment="1">
      <alignment horizontal="center" vertical="center"/>
    </xf>
    <xf numFmtId="0" fontId="133" fillId="7" borderId="0" xfId="0" applyFont="1" applyFill="1" applyAlignment="1">
      <alignment horizontal="center" vertical="center"/>
    </xf>
    <xf numFmtId="2" fontId="140" fillId="12" borderId="0" xfId="0" applyNumberFormat="1" applyFont="1" applyFill="1" applyAlignment="1">
      <alignment horizontal="center" vertical="center"/>
    </xf>
    <xf numFmtId="2" fontId="140" fillId="12" borderId="7" xfId="0" applyNumberFormat="1" applyFont="1" applyFill="1" applyBorder="1" applyAlignment="1">
      <alignment horizontal="center" vertical="center"/>
    </xf>
    <xf numFmtId="14" fontId="108" fillId="0" borderId="0" xfId="0" applyNumberFormat="1" applyFont="1" applyAlignment="1">
      <alignment horizontal="center" vertical="center" wrapText="1"/>
    </xf>
    <xf numFmtId="2" fontId="140" fillId="12" borderId="15" xfId="0" applyNumberFormat="1" applyFont="1" applyFill="1" applyBorder="1" applyAlignment="1">
      <alignment horizontal="center" vertical="center"/>
    </xf>
    <xf numFmtId="2" fontId="140" fillId="12" borderId="18" xfId="0" applyNumberFormat="1" applyFont="1" applyFill="1" applyBorder="1" applyAlignment="1">
      <alignment horizontal="center" vertical="center"/>
    </xf>
    <xf numFmtId="2" fontId="140" fillId="12" borderId="17" xfId="0" applyNumberFormat="1" applyFont="1" applyFill="1" applyBorder="1" applyAlignment="1">
      <alignment horizontal="center" vertical="center"/>
    </xf>
    <xf numFmtId="2" fontId="140" fillId="12" borderId="29" xfId="0" applyNumberFormat="1" applyFont="1" applyFill="1" applyBorder="1" applyAlignment="1">
      <alignment horizontal="center" vertical="center"/>
    </xf>
    <xf numFmtId="2" fontId="140" fillId="12" borderId="16" xfId="0" applyNumberFormat="1" applyFont="1" applyFill="1" applyBorder="1" applyAlignment="1">
      <alignment horizontal="center" vertical="center"/>
    </xf>
    <xf numFmtId="2" fontId="140" fillId="12" borderId="31" xfId="0" applyNumberFormat="1" applyFont="1" applyFill="1" applyBorder="1" applyAlignment="1">
      <alignment horizontal="center" vertical="center"/>
    </xf>
    <xf numFmtId="2" fontId="140" fillId="12" borderId="0" xfId="0" applyNumberFormat="1" applyFont="1" applyFill="1" applyBorder="1" applyAlignment="1">
      <alignment horizontal="center" vertical="center"/>
    </xf>
    <xf numFmtId="14" fontId="28" fillId="0" borderId="1" xfId="0" applyNumberFormat="1" applyFont="1" applyBorder="1" applyAlignment="1">
      <alignment horizontal="center" wrapText="1"/>
    </xf>
    <xf numFmtId="14" fontId="78" fillId="0" borderId="1" xfId="0" applyNumberFormat="1" applyFont="1" applyBorder="1" applyAlignment="1">
      <alignment horizontal="center" wrapText="1"/>
    </xf>
    <xf numFmtId="0" fontId="77" fillId="4" borderId="0" xfId="0" applyFont="1" applyFill="1" applyAlignment="1">
      <alignment horizontal="center" vertical="center"/>
    </xf>
    <xf numFmtId="0" fontId="77" fillId="11" borderId="0" xfId="0" applyFont="1" applyFill="1" applyAlignment="1">
      <alignment horizontal="center" vertical="center"/>
    </xf>
    <xf numFmtId="0" fontId="104" fillId="4" borderId="0" xfId="0" applyFont="1" applyFill="1" applyAlignment="1">
      <alignment horizontal="center" vertical="center"/>
    </xf>
    <xf numFmtId="14" fontId="90" fillId="6" borderId="0" xfId="0" applyNumberFormat="1" applyFont="1" applyFill="1" applyAlignment="1">
      <alignment horizontal="center" vertical="center"/>
    </xf>
    <xf numFmtId="166" fontId="101" fillId="0" borderId="0" xfId="0" applyNumberFormat="1" applyFont="1" applyAlignment="1">
      <alignment horizontal="center" vertical="center"/>
    </xf>
    <xf numFmtId="0" fontId="75" fillId="0" borderId="21" xfId="0" applyFont="1" applyBorder="1" applyAlignment="1">
      <alignment horizontal="center" vertical="center" wrapText="1"/>
    </xf>
    <xf numFmtId="0" fontId="75" fillId="0" borderId="22" xfId="0" applyFont="1" applyBorder="1" applyAlignment="1">
      <alignment horizontal="center" vertical="center" wrapText="1"/>
    </xf>
    <xf numFmtId="0" fontId="75" fillId="0" borderId="23" xfId="0" applyFont="1" applyBorder="1" applyAlignment="1">
      <alignment horizontal="center" vertical="center" wrapText="1"/>
    </xf>
    <xf numFmtId="0" fontId="75" fillId="0" borderId="24" xfId="0" applyFont="1" applyBorder="1" applyAlignment="1">
      <alignment horizontal="center" vertical="center" wrapText="1"/>
    </xf>
    <xf numFmtId="0" fontId="75" fillId="0" borderId="0" xfId="0" applyFont="1" applyAlignment="1">
      <alignment horizontal="center" vertical="center" wrapText="1"/>
    </xf>
    <xf numFmtId="0" fontId="75" fillId="0" borderId="25" xfId="0" applyFont="1" applyBorder="1" applyAlignment="1">
      <alignment horizontal="center" vertical="center" wrapText="1"/>
    </xf>
    <xf numFmtId="0" fontId="75" fillId="0" borderId="26" xfId="0" applyFont="1" applyBorder="1" applyAlignment="1">
      <alignment horizontal="center" vertical="center" wrapText="1"/>
    </xf>
    <xf numFmtId="0" fontId="75" fillId="0" borderId="27" xfId="0" applyFont="1" applyBorder="1" applyAlignment="1">
      <alignment horizontal="center" vertical="center" wrapText="1"/>
    </xf>
    <xf numFmtId="0" fontId="75" fillId="0" borderId="28" xfId="0" applyFont="1" applyBorder="1" applyAlignment="1">
      <alignment horizontal="center" vertical="center" wrapText="1"/>
    </xf>
    <xf numFmtId="0" fontId="80" fillId="0" borderId="0" xfId="0" applyFont="1" applyAlignment="1">
      <alignment horizontal="left"/>
    </xf>
    <xf numFmtId="0" fontId="78" fillId="0" borderId="21" xfId="0" applyFont="1" applyBorder="1" applyAlignment="1">
      <alignment horizontal="left" vertical="center" wrapText="1"/>
    </xf>
    <xf numFmtId="0" fontId="78" fillId="0" borderId="22" xfId="0" applyFont="1" applyBorder="1" applyAlignment="1">
      <alignment horizontal="left" vertical="center" wrapText="1"/>
    </xf>
    <xf numFmtId="0" fontId="86" fillId="0" borderId="0" xfId="0" applyFont="1" applyAlignment="1">
      <alignment horizontal="left"/>
    </xf>
    <xf numFmtId="14" fontId="83" fillId="13" borderId="0" xfId="0" applyNumberFormat="1" applyFont="1" applyFill="1" applyAlignment="1">
      <alignment horizontal="center" vertical="center"/>
    </xf>
    <xf numFmtId="14" fontId="83" fillId="10" borderId="0" xfId="0" applyNumberFormat="1" applyFont="1" applyFill="1" applyAlignment="1">
      <alignment horizontal="center" vertical="center"/>
    </xf>
    <xf numFmtId="3" fontId="85" fillId="0" borderId="0" xfId="0" applyNumberFormat="1" applyFont="1" applyAlignment="1">
      <alignment horizontal="center" vertical="center"/>
    </xf>
    <xf numFmtId="14" fontId="90" fillId="8" borderId="0" xfId="0" applyNumberFormat="1" applyFont="1" applyFill="1" applyAlignment="1">
      <alignment horizontal="center" vertical="center"/>
    </xf>
    <xf numFmtId="0" fontId="98" fillId="0" borderId="0" xfId="0" applyFont="1" applyAlignment="1">
      <alignment horizontal="left"/>
    </xf>
    <xf numFmtId="3" fontId="88" fillId="0" borderId="0" xfId="0" applyNumberFormat="1" applyFont="1" applyAlignment="1">
      <alignment horizontal="center" vertical="center"/>
    </xf>
    <xf numFmtId="0" fontId="89" fillId="0" borderId="0" xfId="0" applyFont="1" applyAlignment="1">
      <alignment horizontal="center"/>
    </xf>
    <xf numFmtId="166" fontId="97" fillId="0" borderId="0" xfId="0" applyNumberFormat="1" applyFont="1" applyAlignment="1">
      <alignment horizontal="center" vertical="center"/>
    </xf>
    <xf numFmtId="166" fontId="92" fillId="0" borderId="0" xfId="0" applyNumberFormat="1" applyFont="1" applyAlignment="1">
      <alignment horizontal="center" vertical="center"/>
    </xf>
    <xf numFmtId="0" fontId="124" fillId="0" borderId="0" xfId="0" applyFont="1" applyAlignment="1">
      <alignment horizontal="left"/>
    </xf>
    <xf numFmtId="14" fontId="90" fillId="14" borderId="0" xfId="0" applyNumberFormat="1" applyFont="1" applyFill="1" applyAlignment="1">
      <alignment horizontal="center" vertical="center"/>
    </xf>
    <xf numFmtId="168" fontId="58" fillId="0" borderId="0" xfId="0" applyNumberFormat="1" applyFont="1" applyAlignment="1">
      <alignment horizontal="center" vertical="center"/>
    </xf>
    <xf numFmtId="0" fontId="126" fillId="0" borderId="0" xfId="0" applyFont="1" applyAlignment="1">
      <alignment horizontal="left"/>
    </xf>
    <xf numFmtId="14" fontId="90" fillId="15" borderId="0" xfId="0" applyNumberFormat="1" applyFont="1" applyFill="1" applyAlignment="1">
      <alignment horizontal="center" vertical="center"/>
    </xf>
    <xf numFmtId="168" fontId="128" fillId="0" borderId="0" xfId="0" applyNumberFormat="1" applyFont="1" applyAlignment="1">
      <alignment horizontal="center" vertical="center"/>
    </xf>
    <xf numFmtId="14" fontId="90" fillId="11" borderId="0" xfId="0" applyNumberFormat="1" applyFont="1" applyFill="1" applyAlignment="1">
      <alignment horizontal="center" vertical="center"/>
    </xf>
    <xf numFmtId="0" fontId="82" fillId="0" borderId="0" xfId="0" applyFont="1" applyAlignment="1">
      <alignment horizontal="center"/>
    </xf>
    <xf numFmtId="0" fontId="94" fillId="2" borderId="0" xfId="0" applyFont="1" applyFill="1" applyAlignment="1">
      <alignment horizontal="left"/>
    </xf>
    <xf numFmtId="0" fontId="144" fillId="7" borderId="0" xfId="0" applyFont="1" applyFill="1" applyAlignment="1">
      <alignment horizontal="center" vertical="center" wrapText="1"/>
    </xf>
    <xf numFmtId="3" fontId="1" fillId="0" borderId="0" xfId="0" applyNumberFormat="1" applyFont="1" applyAlignment="1">
      <alignment wrapText="1"/>
    </xf>
    <xf numFmtId="14" fontId="40" fillId="0" borderId="0" xfId="0" applyNumberFormat="1" applyFont="1" applyAlignment="1">
      <alignment horizontal="center" vertical="center" wrapText="1"/>
    </xf>
    <xf numFmtId="0" fontId="154" fillId="0" borderId="40" xfId="0" applyFont="1" applyBorder="1" applyAlignment="1">
      <alignment horizontal="center" vertical="center"/>
    </xf>
    <xf numFmtId="0" fontId="154" fillId="0" borderId="0" xfId="0" applyFont="1" applyBorder="1" applyAlignment="1">
      <alignment horizontal="center" vertical="center"/>
    </xf>
    <xf numFmtId="14" fontId="37" fillId="0" borderId="38" xfId="0" applyNumberFormat="1" applyFont="1" applyBorder="1" applyAlignment="1">
      <alignment horizontal="center" vertical="center"/>
    </xf>
    <xf numFmtId="14" fontId="37" fillId="0" borderId="39" xfId="0" applyNumberFormat="1" applyFont="1" applyBorder="1" applyAlignment="1">
      <alignment horizontal="center" vertical="center"/>
    </xf>
    <xf numFmtId="0" fontId="52" fillId="0" borderId="0" xfId="0" applyFont="1" applyAlignment="1">
      <alignment horizontal="center" vertical="center" wrapText="1"/>
    </xf>
    <xf numFmtId="0" fontId="49" fillId="0" borderId="1" xfId="0" applyFont="1" applyBorder="1" applyAlignment="1">
      <alignment vertical="center"/>
    </xf>
    <xf numFmtId="0" fontId="49" fillId="0" borderId="1" xfId="1" applyFont="1" applyFill="1" applyBorder="1" applyAlignment="1" applyProtection="1">
      <alignment vertical="center"/>
    </xf>
    <xf numFmtId="0" fontId="29" fillId="7" borderId="0" xfId="0" applyFont="1" applyFill="1" applyAlignment="1">
      <alignment horizontal="center" vertical="center"/>
    </xf>
    <xf numFmtId="0" fontId="50" fillId="0" borderId="0" xfId="0" applyFont="1" applyAlignment="1">
      <alignment horizontal="center" vertical="center"/>
    </xf>
    <xf numFmtId="9" fontId="45" fillId="0" borderId="0" xfId="0" applyNumberFormat="1" applyFont="1" applyAlignment="1">
      <alignment horizontal="center" vertical="center" wrapText="1"/>
    </xf>
    <xf numFmtId="0" fontId="45" fillId="0" borderId="0" xfId="0" applyFont="1" applyAlignment="1">
      <alignment horizontal="center" vertical="center" wrapText="1"/>
    </xf>
    <xf numFmtId="0" fontId="54" fillId="0" borderId="1" xfId="0" applyFont="1" applyBorder="1" applyAlignment="1">
      <alignment horizontal="center"/>
    </xf>
    <xf numFmtId="9" fontId="45" fillId="0" borderId="3" xfId="0" applyNumberFormat="1" applyFont="1" applyBorder="1" applyAlignment="1">
      <alignment horizontal="center" vertical="center"/>
    </xf>
    <xf numFmtId="0" fontId="45" fillId="0" borderId="3" xfId="0" applyFont="1" applyBorder="1" applyAlignment="1">
      <alignment horizontal="center" vertical="center"/>
    </xf>
  </cellXfs>
  <cellStyles count="10">
    <cellStyle name="Lien hypertexte" xfId="1" builtinId="8"/>
    <cellStyle name="Milliers" xfId="2" builtinId="3"/>
    <cellStyle name="Milliers 2" xfId="8" xr:uid="{3654D23A-42EA-41ED-87CC-07802742E32A}"/>
    <cellStyle name="Normal" xfId="0" builtinId="0"/>
    <cellStyle name="Normal 2" xfId="3" xr:uid="{00000000-0005-0000-0000-000003000000}"/>
    <cellStyle name="Normal 2 2" xfId="7" xr:uid="{00000000-0005-0000-0000-000004000000}"/>
    <cellStyle name="Normal 8" xfId="4" xr:uid="{00000000-0005-0000-0000-000005000000}"/>
    <cellStyle name="Normal_Sky - Consolidated model v4" xfId="9" xr:uid="{BBD12D1E-4A18-4FAA-9FD4-2523EB1EC2B3}"/>
    <cellStyle name="Normale_Schema_dati" xfId="5" xr:uid="{00000000-0005-0000-0000-000006000000}"/>
    <cellStyle name="Pourcentage" xfId="6" builtinId="5"/>
  </cellStyles>
  <dxfs count="15">
    <dxf>
      <font>
        <b val="0"/>
        <i val="0"/>
        <strike val="0"/>
        <condense val="0"/>
        <extend val="0"/>
        <outline val="0"/>
        <shadow val="0"/>
        <u val="none"/>
        <vertAlign val="baseline"/>
        <sz val="11"/>
        <color auto="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rial"/>
        <family val="2"/>
        <scheme val="none"/>
      </font>
      <numFmt numFmtId="14" formatCode="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rial"/>
        <family val="2"/>
        <scheme val="none"/>
      </font>
      <numFmt numFmtId="2" formatCode="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rial"/>
        <family val="2"/>
        <scheme val="none"/>
      </font>
      <numFmt numFmtId="2" formatCode="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rial"/>
        <family val="2"/>
        <scheme val="none"/>
      </font>
      <numFmt numFmtId="2" formatCode="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rial"/>
        <family val="2"/>
        <scheme val="none"/>
      </font>
      <numFmt numFmtId="14" formatCode="0.00%"/>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Arial"/>
        <family val="2"/>
        <scheme val="none"/>
      </font>
      <numFmt numFmtId="14" formatCode="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rial"/>
        <family val="2"/>
        <scheme val="none"/>
      </font>
      <fill>
        <patternFill patternType="none">
          <fgColor indexed="64"/>
          <bgColor indexed="65"/>
        </patternFill>
      </fill>
      <alignment horizontal="center" vertical="center" textRotation="0" wrapText="0" indent="0" justifyLastLine="0" shrinkToFit="0" readingOrder="0"/>
    </dxf>
    <dxf>
      <border outline="0">
        <left style="thin">
          <color rgb="FF000000"/>
        </left>
        <right style="thin">
          <color rgb="FF000000"/>
        </right>
        <top style="thin">
          <color rgb="FF000000"/>
        </top>
        <bottom style="thin">
          <color rgb="FF000000"/>
        </bottom>
      </border>
    </dxf>
    <dxf>
      <font>
        <strike val="0"/>
        <outline val="0"/>
        <shadow val="0"/>
        <u val="none"/>
        <sz val="11"/>
        <color auto="1"/>
        <name val="Calibri"/>
        <family val="2"/>
        <scheme val="minor"/>
      </font>
    </dxf>
    <dxf>
      <font>
        <b val="0"/>
        <i val="0"/>
        <strike val="0"/>
        <condense val="0"/>
        <extend val="0"/>
        <outline val="0"/>
        <shadow val="0"/>
        <u val="none"/>
        <vertAlign val="baseline"/>
        <sz val="11"/>
        <color theme="0"/>
        <name val="EDF 2020"/>
        <scheme val="none"/>
      </font>
      <fill>
        <patternFill patternType="solid">
          <fgColor theme="4"/>
          <bgColor rgb="FF002060"/>
        </patternFill>
      </fill>
      <alignment horizontal="center" vertical="center" textRotation="0" wrapText="1" indent="0" justifyLastLine="0" shrinkToFit="0" readingOrder="0"/>
    </dxf>
  </dxfs>
  <tableStyles count="0" defaultTableStyle="TableStyleMedium9" defaultPivotStyle="PivotStyleLight16"/>
  <colors>
    <mruColors>
      <color rgb="FF509E2F"/>
      <color rgb="FF88D950"/>
      <color rgb="FFFFA02F"/>
      <color rgb="FF000000"/>
      <color rgb="FFFF6600"/>
      <color rgb="FFC0E210"/>
      <color rgb="FFC4D600"/>
      <color rgb="FFFF3300"/>
      <color rgb="FFFE5815"/>
      <color rgb="FF005BB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'1.Group installed capacity'!$A$7:$H$7</c:f>
              <c:strCache>
                <c:ptCount val="8"/>
                <c:pt idx="0">
                  <c:v>Net installed electricity capacity (according to the participation in the subsidiaries, including participations in associates and joint ventures)</c:v>
                </c:pt>
              </c:strCache>
            </c:strRef>
          </c:tx>
          <c:dPt>
            <c:idx val="0"/>
            <c:bubble3D val="0"/>
            <c:spPr>
              <a:solidFill>
                <a:srgbClr val="001A70"/>
              </a:soli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1-EDB4-4604-B923-7082C6E0E27B}"/>
              </c:ext>
            </c:extLst>
          </c:dPt>
          <c:dPt>
            <c:idx val="1"/>
            <c:bubble3D val="0"/>
            <c:spPr>
              <a:solidFill>
                <a:schemeClr val="accent6"/>
              </a:solidFill>
              <a:ln>
                <a:solidFill>
                  <a:schemeClr val="accent6"/>
                </a:solidFill>
              </a:ln>
              <a:effectLst>
                <a:outerShdw blurRad="40000" dist="23000" dir="5400000" rotWithShape="0">
                  <a:srgbClr val="000000">
                    <a:alpha val="35000"/>
                  </a:srgbClr>
                </a:outerShdw>
              </a:effectLst>
            </c:spPr>
            <c:extLst>
              <c:ext xmlns:c16="http://schemas.microsoft.com/office/drawing/2014/chart" uri="{C3380CC4-5D6E-409C-BE32-E72D297353CC}">
                <c16:uniqueId val="{00000003-EDB4-4604-B923-7082C6E0E27B}"/>
              </c:ext>
            </c:extLst>
          </c:dPt>
          <c:dPt>
            <c:idx val="2"/>
            <c:bubble3D val="0"/>
            <c:spPr>
              <a:solidFill>
                <a:srgbClr val="92D050"/>
              </a:solidFill>
              <a:ln>
                <a:solidFill>
                  <a:srgbClr val="88D950"/>
                </a:solidFill>
              </a:ln>
              <a:effectLst>
                <a:outerShdw blurRad="40000" dist="23000" dir="5400000" rotWithShape="0">
                  <a:srgbClr val="000000">
                    <a:alpha val="35000"/>
                  </a:srgbClr>
                </a:outerShdw>
              </a:effectLst>
            </c:spPr>
            <c:extLst>
              <c:ext xmlns:c16="http://schemas.microsoft.com/office/drawing/2014/chart" uri="{C3380CC4-5D6E-409C-BE32-E72D297353CC}">
                <c16:uniqueId val="{00000005-EDB4-4604-B923-7082C6E0E27B}"/>
              </c:ext>
            </c:extLst>
          </c:dPt>
          <c:dPt>
            <c:idx val="3"/>
            <c:bubble3D val="0"/>
            <c:spPr>
              <a:solidFill>
                <a:srgbClr val="FFA02F"/>
              </a:solidFill>
              <a:ln>
                <a:solidFill>
                  <a:srgbClr val="FFA02F"/>
                </a:solidFill>
              </a:ln>
              <a:effectLst>
                <a:outerShdw blurRad="40000" dist="23000" dir="5400000" rotWithShape="0">
                  <a:srgbClr val="000000">
                    <a:alpha val="35000"/>
                  </a:srgbClr>
                </a:outerShdw>
              </a:effectLst>
            </c:spPr>
            <c:extLst>
              <c:ext xmlns:c16="http://schemas.microsoft.com/office/drawing/2014/chart" uri="{C3380CC4-5D6E-409C-BE32-E72D297353CC}">
                <c16:uniqueId val="{00000007-EDB4-4604-B923-7082C6E0E27B}"/>
              </c:ext>
            </c:extLst>
          </c:dPt>
          <c:dPt>
            <c:idx val="4"/>
            <c:bubble3D val="0"/>
            <c:spPr>
              <a:solidFill>
                <a:schemeClr val="tx2"/>
              </a:solidFill>
              <a:ln>
                <a:solidFill>
                  <a:schemeClr val="tx2"/>
                </a:solidFill>
              </a:ln>
              <a:effectLst>
                <a:outerShdw blurRad="40000" dist="23000" dir="5400000" rotWithShape="0">
                  <a:srgbClr val="000000">
                    <a:alpha val="35000"/>
                  </a:srgbClr>
                </a:outerShdw>
              </a:effectLst>
            </c:spPr>
            <c:extLst>
              <c:ext xmlns:c16="http://schemas.microsoft.com/office/drawing/2014/chart" uri="{C3380CC4-5D6E-409C-BE32-E72D297353CC}">
                <c16:uniqueId val="{00000009-EDB4-4604-B923-7082C6E0E27B}"/>
              </c:ext>
            </c:extLst>
          </c:dPt>
          <c:dPt>
            <c:idx val="5"/>
            <c:bubble3D val="0"/>
            <c:spPr>
              <a:solidFill>
                <a:schemeClr val="tx1">
                  <a:lumMod val="50000"/>
                </a:schemeClr>
              </a:solidFill>
              <a:ln>
                <a:solidFill>
                  <a:schemeClr val="tx1">
                    <a:lumMod val="75000"/>
                  </a:schemeClr>
                </a:solidFill>
              </a:ln>
              <a:effectLst>
                <a:outerShdw blurRad="40000" dist="23000" dir="5400000" rotWithShape="0">
                  <a:srgbClr val="000000">
                    <a:alpha val="35000"/>
                  </a:srgbClr>
                </a:outerShdw>
              </a:effectLst>
            </c:spPr>
            <c:extLst>
              <c:ext xmlns:c16="http://schemas.microsoft.com/office/drawing/2014/chart" uri="{C3380CC4-5D6E-409C-BE32-E72D297353CC}">
                <c16:uniqueId val="{0000000B-EDB4-4604-B923-7082C6E0E27B}"/>
              </c:ext>
            </c:extLst>
          </c:dPt>
          <c:dLbls>
            <c:delete val="1"/>
          </c:dLbls>
          <c:cat>
            <c:strRef>
              <c:f>'1.Group installed capacity'!$C$9:$H$9</c:f>
              <c:strCache>
                <c:ptCount val="6"/>
                <c:pt idx="0">
                  <c:v>Nuclear(3)</c:v>
                </c:pt>
                <c:pt idx="1">
                  <c:v>Hydropower(4)</c:v>
                </c:pt>
                <c:pt idx="2">
                  <c:v>Renewables (excl. hydro)(5)</c:v>
                </c:pt>
                <c:pt idx="3">
                  <c:v>Gas</c:v>
                </c:pt>
                <c:pt idx="4">
                  <c:v>Fuel oil</c:v>
                </c:pt>
                <c:pt idx="5">
                  <c:v>Coal</c:v>
                </c:pt>
              </c:strCache>
            </c:strRef>
          </c:cat>
          <c:val>
            <c:numRef>
              <c:f>'1.Group installed capacity'!$C$17:$H$17</c:f>
              <c:numCache>
                <c:formatCode>#,##0</c:formatCode>
                <c:ptCount val="6"/>
                <c:pt idx="0">
                  <c:v>68871.689709999991</c:v>
                </c:pt>
                <c:pt idx="1">
                  <c:v>22738.878412640639</c:v>
                </c:pt>
                <c:pt idx="2">
                  <c:v>18620.895555184605</c:v>
                </c:pt>
                <c:pt idx="3">
                  <c:v>10291.177224999999</c:v>
                </c:pt>
                <c:pt idx="4">
                  <c:v>2898.74226</c:v>
                </c:pt>
                <c:pt idx="5">
                  <c:v>2610.2604000000001</c:v>
                </c:pt>
              </c:numCache>
            </c:numRef>
          </c:val>
          <c:extLst>
            <c:ext xmlns:c16="http://schemas.microsoft.com/office/drawing/2014/chart" uri="{C3380CC4-5D6E-409C-BE32-E72D297353CC}">
              <c16:uniqueId val="{0000000C-EDB4-4604-B923-7082C6E0E27B}"/>
            </c:ext>
          </c:extLst>
        </c:ser>
        <c:dLbls>
          <c:showLegendKey val="0"/>
          <c:showVal val="0"/>
          <c:showCatName val="0"/>
          <c:showSerName val="0"/>
          <c:showPercent val="1"/>
          <c:showBubbleSize val="0"/>
          <c:showLeaderLines val="1"/>
        </c:dLbls>
        <c:firstSliceAng val="0"/>
        <c:holeSize val="75"/>
      </c:doughnutChart>
      <c:spPr>
        <a:noFill/>
        <a:ln>
          <a:noFill/>
        </a:ln>
        <a:effectLst/>
      </c:spPr>
    </c:plotArea>
    <c:plotVisOnly val="1"/>
    <c:dispBlanksAs val="zero"/>
    <c:showDLblsOverMax val="0"/>
  </c:chart>
  <c:spPr>
    <a:solidFill>
      <a:schemeClr val="bg1"/>
    </a:solidFill>
    <a:ln w="9525" cap="flat" cmpd="sng" algn="ctr">
      <a:noFill/>
      <a:round/>
    </a:ln>
    <a:effectLst/>
  </c:spPr>
  <c:txPr>
    <a:bodyPr/>
    <a:lstStyle/>
    <a:p>
      <a:pPr>
        <a:defRPr/>
      </a:pPr>
      <a:endParaRPr lang="fr-FR"/>
    </a:p>
  </c:tx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'1.Group installed capacity'!$A$21:$H$21</c:f>
              <c:strCache>
                <c:ptCount val="8"/>
                <c:pt idx="0">
                  <c:v>Fully consolidated electricity capacity</c:v>
                </c:pt>
              </c:strCache>
            </c:strRef>
          </c:tx>
          <c:dPt>
            <c:idx val="0"/>
            <c:bubble3D val="0"/>
            <c:spPr>
              <a:solidFill>
                <a:srgbClr val="001A70"/>
              </a:soli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1-0ED8-4DB7-B242-80151476820F}"/>
              </c:ext>
            </c:extLst>
          </c:dPt>
          <c:dPt>
            <c:idx val="1"/>
            <c:bubble3D val="0"/>
            <c:spPr>
              <a:solidFill>
                <a:schemeClr val="accent6"/>
              </a:solidFill>
              <a:ln>
                <a:solidFill>
                  <a:schemeClr val="accent6"/>
                </a:solidFill>
              </a:ln>
              <a:effectLst>
                <a:outerShdw blurRad="40000" dist="23000" dir="5400000" rotWithShape="0">
                  <a:srgbClr val="000000">
                    <a:alpha val="35000"/>
                  </a:srgbClr>
                </a:outerShdw>
              </a:effectLst>
            </c:spPr>
            <c:extLst>
              <c:ext xmlns:c16="http://schemas.microsoft.com/office/drawing/2014/chart" uri="{C3380CC4-5D6E-409C-BE32-E72D297353CC}">
                <c16:uniqueId val="{00000003-0ED8-4DB7-B242-80151476820F}"/>
              </c:ext>
            </c:extLst>
          </c:dPt>
          <c:dPt>
            <c:idx val="2"/>
            <c:bubble3D val="0"/>
            <c:spPr>
              <a:solidFill>
                <a:srgbClr val="88D950"/>
              </a:solidFill>
              <a:ln>
                <a:solidFill>
                  <a:srgbClr val="88D950"/>
                </a:solidFill>
              </a:ln>
              <a:effectLst>
                <a:outerShdw blurRad="40000" dist="23000" dir="5400000" rotWithShape="0">
                  <a:srgbClr val="000000">
                    <a:alpha val="35000"/>
                  </a:srgbClr>
                </a:outerShdw>
              </a:effectLst>
            </c:spPr>
            <c:extLst>
              <c:ext xmlns:c16="http://schemas.microsoft.com/office/drawing/2014/chart" uri="{C3380CC4-5D6E-409C-BE32-E72D297353CC}">
                <c16:uniqueId val="{00000005-0ED8-4DB7-B242-80151476820F}"/>
              </c:ext>
            </c:extLst>
          </c:dPt>
          <c:dPt>
            <c:idx val="3"/>
            <c:bubble3D val="0"/>
            <c:spPr>
              <a:solidFill>
                <a:srgbClr val="FFA02F"/>
              </a:solidFill>
              <a:ln>
                <a:solidFill>
                  <a:srgbClr val="FFA02F"/>
                </a:solidFill>
              </a:ln>
              <a:effectLst>
                <a:outerShdw blurRad="40000" dist="23000" dir="5400000" rotWithShape="0">
                  <a:srgbClr val="000000">
                    <a:alpha val="35000"/>
                  </a:srgbClr>
                </a:outerShdw>
              </a:effectLst>
            </c:spPr>
            <c:extLst>
              <c:ext xmlns:c16="http://schemas.microsoft.com/office/drawing/2014/chart" uri="{C3380CC4-5D6E-409C-BE32-E72D297353CC}">
                <c16:uniqueId val="{00000007-0ED8-4DB7-B242-80151476820F}"/>
              </c:ext>
            </c:extLst>
          </c:dPt>
          <c:dPt>
            <c:idx val="4"/>
            <c:bubble3D val="0"/>
            <c:spPr>
              <a:solidFill>
                <a:schemeClr val="tx2"/>
              </a:solidFill>
              <a:ln>
                <a:solidFill>
                  <a:schemeClr val="tx2"/>
                </a:solidFill>
              </a:ln>
              <a:effectLst>
                <a:outerShdw blurRad="40000" dist="23000" dir="5400000" rotWithShape="0">
                  <a:srgbClr val="000000">
                    <a:alpha val="35000"/>
                  </a:srgbClr>
                </a:outerShdw>
              </a:effectLst>
            </c:spPr>
            <c:extLst>
              <c:ext xmlns:c16="http://schemas.microsoft.com/office/drawing/2014/chart" uri="{C3380CC4-5D6E-409C-BE32-E72D297353CC}">
                <c16:uniqueId val="{00000009-0ED8-4DB7-B242-80151476820F}"/>
              </c:ext>
            </c:extLst>
          </c:dPt>
          <c:dPt>
            <c:idx val="5"/>
            <c:bubble3D val="0"/>
            <c:spPr>
              <a:solidFill>
                <a:schemeClr val="tx1">
                  <a:lumMod val="50000"/>
                </a:schemeClr>
              </a:solidFill>
              <a:ln>
                <a:solidFill>
                  <a:schemeClr val="tx1">
                    <a:lumMod val="50000"/>
                  </a:schemeClr>
                </a:solidFill>
              </a:ln>
              <a:effectLst>
                <a:outerShdw blurRad="40000" dist="23000" dir="5400000" rotWithShape="0">
                  <a:srgbClr val="000000">
                    <a:alpha val="35000"/>
                  </a:srgbClr>
                </a:outerShdw>
              </a:effectLst>
            </c:spPr>
            <c:extLst>
              <c:ext xmlns:c16="http://schemas.microsoft.com/office/drawing/2014/chart" uri="{C3380CC4-5D6E-409C-BE32-E72D297353CC}">
                <c16:uniqueId val="{0000000B-0ED8-4DB7-B242-80151476820F}"/>
              </c:ext>
            </c:extLst>
          </c:dPt>
          <c:cat>
            <c:strRef>
              <c:f>'1.Group installed capacity'!$C$23:$H$23</c:f>
              <c:strCache>
                <c:ptCount val="6"/>
                <c:pt idx="0">
                  <c:v>Nuclear(3)</c:v>
                </c:pt>
                <c:pt idx="1">
                  <c:v>Hydropower(4)</c:v>
                </c:pt>
                <c:pt idx="2">
                  <c:v>Renewables (excl. hydro)(5)</c:v>
                </c:pt>
                <c:pt idx="3">
                  <c:v>Gas</c:v>
                </c:pt>
                <c:pt idx="4">
                  <c:v>Fuel oil</c:v>
                </c:pt>
                <c:pt idx="5">
                  <c:v>Coal</c:v>
                </c:pt>
              </c:strCache>
            </c:strRef>
          </c:cat>
          <c:val>
            <c:numRef>
              <c:f>'1.Group installed capacity'!$C$31:$H$31</c:f>
              <c:numCache>
                <c:formatCode>#\ ##0;"("#.##0\ ")"</c:formatCode>
                <c:ptCount val="6"/>
                <c:pt idx="0">
                  <c:v>69064.7</c:v>
                </c:pt>
                <c:pt idx="1">
                  <c:v>21523.722271763021</c:v>
                </c:pt>
                <c:pt idx="2">
                  <c:v>14753.593345000001</c:v>
                </c:pt>
                <c:pt idx="3">
                  <c:v>10518.518</c:v>
                </c:pt>
                <c:pt idx="4">
                  <c:v>2786.7200000000003</c:v>
                </c:pt>
                <c:pt idx="5">
                  <c:v>1172</c:v>
                </c:pt>
              </c:numCache>
            </c:numRef>
          </c:val>
          <c:extLst>
            <c:ext xmlns:c16="http://schemas.microsoft.com/office/drawing/2014/chart" uri="{C3380CC4-5D6E-409C-BE32-E72D297353CC}">
              <c16:uniqueId val="{0000000C-0ED8-4DB7-B242-80151476820F}"/>
            </c:ext>
          </c:extLst>
        </c:ser>
        <c:dLbls>
          <c:showLegendKey val="0"/>
          <c:showVal val="0"/>
          <c:showCatName val="0"/>
          <c:showSerName val="0"/>
          <c:showPercent val="0"/>
          <c:showBubbleSize val="0"/>
          <c:showLeaderLines val="1"/>
        </c:dLbls>
        <c:firstSliceAng val="0"/>
        <c:holeSize val="75"/>
      </c:doughnutChart>
      <c:spPr>
        <a:noFill/>
        <a:ln>
          <a:noFill/>
        </a:ln>
        <a:effectLst/>
      </c:spPr>
    </c:plotArea>
    <c:plotVisOnly val="1"/>
    <c:dispBlanksAs val="zero"/>
    <c:showDLblsOverMax val="0"/>
  </c:chart>
  <c:spPr>
    <a:solidFill>
      <a:schemeClr val="bg1"/>
    </a:solidFill>
    <a:ln w="9525" cap="flat" cmpd="sng" algn="ctr">
      <a:solidFill>
        <a:schemeClr val="bg2"/>
      </a:solidFill>
      <a:round/>
    </a:ln>
    <a:effectLst/>
  </c:spPr>
  <c:txPr>
    <a:bodyPr/>
    <a:lstStyle/>
    <a:p>
      <a:pPr>
        <a:defRPr/>
      </a:pPr>
      <a:endParaRPr lang="fr-FR"/>
    </a:p>
  </c:tx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1"/>
              </a:solidFill>
              <a:ln w="19050">
                <a:solidFill>
                  <a:schemeClr val="accent1"/>
                </a:solidFill>
              </a:ln>
              <a:effectLst/>
            </c:spPr>
            <c:extLst>
              <c:ext xmlns:c16="http://schemas.microsoft.com/office/drawing/2014/chart" uri="{C3380CC4-5D6E-409C-BE32-E72D297353CC}">
                <c16:uniqueId val="{00000001-5B81-4823-8BBB-7A7FB998FA41}"/>
              </c:ext>
            </c:extLst>
          </c:dPt>
          <c:dPt>
            <c:idx val="1"/>
            <c:bubble3D val="0"/>
            <c:spPr>
              <a:solidFill>
                <a:schemeClr val="accent6"/>
              </a:solidFill>
              <a:ln w="19050">
                <a:solidFill>
                  <a:schemeClr val="accent6"/>
                </a:solidFill>
              </a:ln>
              <a:effectLst/>
            </c:spPr>
            <c:extLst>
              <c:ext xmlns:c16="http://schemas.microsoft.com/office/drawing/2014/chart" uri="{C3380CC4-5D6E-409C-BE32-E72D297353CC}">
                <c16:uniqueId val="{00000002-5B81-4823-8BBB-7A7FB998FA41}"/>
              </c:ext>
            </c:extLst>
          </c:dPt>
          <c:dPt>
            <c:idx val="2"/>
            <c:bubble3D val="0"/>
            <c:spPr>
              <a:solidFill>
                <a:srgbClr val="88D950"/>
              </a:solidFill>
              <a:ln w="19050">
                <a:solidFill>
                  <a:srgbClr val="88D950"/>
                </a:solidFill>
              </a:ln>
              <a:effectLst/>
            </c:spPr>
            <c:extLst>
              <c:ext xmlns:c16="http://schemas.microsoft.com/office/drawing/2014/chart" uri="{C3380CC4-5D6E-409C-BE32-E72D297353CC}">
                <c16:uniqueId val="{00000003-5B81-4823-8BBB-7A7FB998FA41}"/>
              </c:ext>
            </c:extLst>
          </c:dPt>
          <c:dPt>
            <c:idx val="3"/>
            <c:bubble3D val="0"/>
            <c:spPr>
              <a:solidFill>
                <a:srgbClr val="FFA02F"/>
              </a:solidFill>
              <a:ln w="19050">
                <a:solidFill>
                  <a:srgbClr val="FFA02F"/>
                </a:solidFill>
              </a:ln>
              <a:effectLst/>
            </c:spPr>
            <c:extLst>
              <c:ext xmlns:c16="http://schemas.microsoft.com/office/drawing/2014/chart" uri="{C3380CC4-5D6E-409C-BE32-E72D297353CC}">
                <c16:uniqueId val="{00000004-5B81-4823-8BBB-7A7FB998FA41}"/>
              </c:ext>
            </c:extLst>
          </c:dPt>
          <c:dPt>
            <c:idx val="4"/>
            <c:bubble3D val="0"/>
            <c:spPr>
              <a:solidFill>
                <a:schemeClr val="tx2"/>
              </a:solidFill>
              <a:ln w="19050">
                <a:solidFill>
                  <a:schemeClr val="tx2"/>
                </a:solidFill>
              </a:ln>
              <a:effectLst/>
            </c:spPr>
            <c:extLst>
              <c:ext xmlns:c16="http://schemas.microsoft.com/office/drawing/2014/chart" uri="{C3380CC4-5D6E-409C-BE32-E72D297353CC}">
                <c16:uniqueId val="{00000005-5B81-4823-8BBB-7A7FB998FA41}"/>
              </c:ext>
            </c:extLst>
          </c:dPt>
          <c:dPt>
            <c:idx val="5"/>
            <c:bubble3D val="0"/>
            <c:spPr>
              <a:solidFill>
                <a:schemeClr val="tx1">
                  <a:lumMod val="50000"/>
                </a:schemeClr>
              </a:solidFill>
              <a:ln w="19050">
                <a:solidFill>
                  <a:schemeClr val="tx1">
                    <a:lumMod val="50000"/>
                  </a:schemeClr>
                </a:solidFill>
              </a:ln>
              <a:effectLst/>
            </c:spPr>
            <c:extLst>
              <c:ext xmlns:c16="http://schemas.microsoft.com/office/drawing/2014/chart" uri="{C3380CC4-5D6E-409C-BE32-E72D297353CC}">
                <c16:uniqueId val="{0000000B-7BA4-4A30-A05C-389609ECEA59}"/>
              </c:ext>
            </c:extLst>
          </c:dPt>
          <c:cat>
            <c:strRef>
              <c:f>'5.Group output '!$C$10:$H$10</c:f>
              <c:strCache>
                <c:ptCount val="6"/>
                <c:pt idx="0">
                  <c:v>Nuclear</c:v>
                </c:pt>
                <c:pt idx="1">
                  <c:v>Hydropower(2)</c:v>
                </c:pt>
                <c:pt idx="2">
                  <c:v>Renewables (excl. hydro)(3)</c:v>
                </c:pt>
                <c:pt idx="3">
                  <c:v>Gas</c:v>
                </c:pt>
                <c:pt idx="4">
                  <c:v>Fuel oil</c:v>
                </c:pt>
                <c:pt idx="5">
                  <c:v>Coal</c:v>
                </c:pt>
              </c:strCache>
            </c:strRef>
          </c:cat>
          <c:val>
            <c:numRef>
              <c:f>'5.Group output '!$C$20:$H$20</c:f>
              <c:numCache>
                <c:formatCode>0%</c:formatCode>
                <c:ptCount val="6"/>
                <c:pt idx="0">
                  <c:v>0.79562468334187897</c:v>
                </c:pt>
                <c:pt idx="1">
                  <c:v>8.9994824138601368E-2</c:v>
                </c:pt>
                <c:pt idx="2">
                  <c:v>6.1630869118175773E-2</c:v>
                </c:pt>
                <c:pt idx="3">
                  <c:v>4.5077039586179472E-2</c:v>
                </c:pt>
                <c:pt idx="4">
                  <c:v>7.3022075490043583E-3</c:v>
                </c:pt>
                <c:pt idx="5">
                  <c:v>3.7037626615998062E-4</c:v>
                </c:pt>
              </c:numCache>
            </c:numRef>
          </c:val>
          <c:extLst>
            <c:ext xmlns:c16="http://schemas.microsoft.com/office/drawing/2014/chart" uri="{C3380CC4-5D6E-409C-BE32-E72D297353CC}">
              <c16:uniqueId val="{00000000-5B81-4823-8BBB-7A7FB998FA41}"/>
            </c:ext>
          </c:extLst>
        </c:ser>
        <c:dLbls>
          <c:showLegendKey val="0"/>
          <c:showVal val="0"/>
          <c:showCatName val="0"/>
          <c:showSerName val="0"/>
          <c:showPercent val="0"/>
          <c:showBubbleSize val="0"/>
          <c:showLeaderLines val="1"/>
        </c:dLbls>
        <c:firstSliceAng val="0"/>
        <c:holeSize val="75"/>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2.svg"/><Relationship Id="rId3" Type="http://schemas.openxmlformats.org/officeDocument/2006/relationships/hyperlink" Target="#'5.Group output '!A1"/><Relationship Id="rId7" Type="http://schemas.openxmlformats.org/officeDocument/2006/relationships/image" Target="../media/image1.png"/><Relationship Id="rId12" Type="http://schemas.openxmlformats.org/officeDocument/2006/relationships/image" Target="../media/image5.png"/><Relationship Id="rId2" Type="http://schemas.openxmlformats.org/officeDocument/2006/relationships/hyperlink" Target="#'Glossary &amp; methodology'!A1"/><Relationship Id="rId1" Type="http://schemas.openxmlformats.org/officeDocument/2006/relationships/hyperlink" Target="#'1.Group installed capacity'!A1"/><Relationship Id="rId6" Type="http://schemas.openxmlformats.org/officeDocument/2006/relationships/hyperlink" Target="#'2.EDF Nuclear fleet'!A1"/><Relationship Id="rId11" Type="http://schemas.openxmlformats.org/officeDocument/2006/relationships/image" Target="../media/image4.jpeg"/><Relationship Id="rId5" Type="http://schemas.openxmlformats.org/officeDocument/2006/relationships/hyperlink" Target="#'3.Group Ren. installed capacity'!A1"/><Relationship Id="rId10" Type="http://schemas.openxmlformats.org/officeDocument/2006/relationships/image" Target="../media/image3.jpeg"/><Relationship Id="rId4" Type="http://schemas.openxmlformats.org/officeDocument/2006/relationships/hyperlink" Target="#'4.Group power plants list'!A1"/><Relationship Id="rId9" Type="http://schemas.openxmlformats.org/officeDocument/2006/relationships/hyperlink" Target="#'6.Group CO2 emissions'!A1"/></Relationships>
</file>

<file path=xl/drawings/_rels/drawing2.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6.png"/></Relationships>
</file>

<file path=xl/drawings/_rels/drawing3.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8" Type="http://schemas.openxmlformats.org/officeDocument/2006/relationships/image" Target="../media/image14.png"/><Relationship Id="rId3" Type="http://schemas.openxmlformats.org/officeDocument/2006/relationships/image" Target="../media/image9.svg"/><Relationship Id="rId7" Type="http://schemas.openxmlformats.org/officeDocument/2006/relationships/image" Target="../media/image13.jpeg"/><Relationship Id="rId2" Type="http://schemas.openxmlformats.org/officeDocument/2006/relationships/image" Target="../media/image8.png"/><Relationship Id="rId1" Type="http://schemas.openxmlformats.org/officeDocument/2006/relationships/image" Target="../media/image6.png"/><Relationship Id="rId6" Type="http://schemas.openxmlformats.org/officeDocument/2006/relationships/image" Target="../media/image12.png"/><Relationship Id="rId5" Type="http://schemas.openxmlformats.org/officeDocument/2006/relationships/image" Target="../media/image11.svg"/><Relationship Id="rId10" Type="http://schemas.microsoft.com/office/2007/relationships/hdphoto" Target="../media/hdphoto1.wdp"/><Relationship Id="rId4" Type="http://schemas.openxmlformats.org/officeDocument/2006/relationships/image" Target="../media/image10.png"/><Relationship Id="rId9" Type="http://schemas.openxmlformats.org/officeDocument/2006/relationships/image" Target="../media/image15.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image" Target="../media/image6.png"/><Relationship Id="rId1" Type="http://schemas.openxmlformats.org/officeDocument/2006/relationships/image" Target="../media/image16.jpeg"/></Relationships>
</file>

<file path=xl/drawings/_rels/drawing7.xml.rels><?xml version="1.0" encoding="UTF-8" standalone="yes"?>
<Relationships xmlns="http://schemas.openxmlformats.org/package/2006/relationships"><Relationship Id="rId3" Type="http://schemas.openxmlformats.org/officeDocument/2006/relationships/image" Target="../media/image18.png"/><Relationship Id="rId2" Type="http://schemas.openxmlformats.org/officeDocument/2006/relationships/image" Target="../media/image17.png"/><Relationship Id="rId1" Type="http://schemas.openxmlformats.org/officeDocument/2006/relationships/image" Target="../media/image6.png"/><Relationship Id="rId4" Type="http://schemas.openxmlformats.org/officeDocument/2006/relationships/image" Target="../media/image19.png"/></Relationships>
</file>

<file path=xl/drawings/_rels/drawing8.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xdr:from>
      <xdr:col>1</xdr:col>
      <xdr:colOff>279112</xdr:colOff>
      <xdr:row>6</xdr:row>
      <xdr:rowOff>201757</xdr:rowOff>
    </xdr:from>
    <xdr:to>
      <xdr:col>14</xdr:col>
      <xdr:colOff>540039</xdr:colOff>
      <xdr:row>9</xdr:row>
      <xdr:rowOff>209088</xdr:rowOff>
    </xdr:to>
    <xdr:sp macro="" textlink="">
      <xdr:nvSpPr>
        <xdr:cNvPr id="3" name="ZoneTexte 7">
          <a:extLst>
            <a:ext uri="{FF2B5EF4-FFF2-40B4-BE49-F238E27FC236}">
              <a16:creationId xmlns:a16="http://schemas.microsoft.com/office/drawing/2014/main" id="{00000000-0008-0000-0000-000003000000}"/>
            </a:ext>
          </a:extLst>
        </xdr:cNvPr>
        <xdr:cNvSpPr txBox="1">
          <a:spLocks noChangeArrowheads="1"/>
        </xdr:cNvSpPr>
      </xdr:nvSpPr>
      <xdr:spPr bwMode="auto">
        <a:xfrm>
          <a:off x="556203" y="1673802"/>
          <a:ext cx="10392063" cy="786650"/>
        </a:xfrm>
        <a:prstGeom prst="rect">
          <a:avLst/>
        </a:prstGeom>
        <a:noFill/>
        <a:ln w="9525">
          <a:noFill/>
          <a:miter lim="800000"/>
          <a:headEnd/>
          <a:tailEnd/>
        </a:ln>
      </xdr:spPr>
      <xdr:txBody>
        <a:bodyPr wrap="square" lIns="121944" tIns="60972" rIns="0" bIns="60972">
          <a:spAutoFit/>
        </a:bodyPr>
        <a:lstStyle>
          <a:defPPr>
            <a:defRPr lang="fr-FR"/>
          </a:defPPr>
          <a:lvl1pPr marL="0" algn="l" defTabSz="1219444" rtl="0" eaLnBrk="1" latinLnBrk="0" hangingPunct="1">
            <a:defRPr sz="2400" kern="1200">
              <a:solidFill>
                <a:schemeClr val="tx1"/>
              </a:solidFill>
              <a:latin typeface="+mn-lt"/>
              <a:ea typeface="+mn-ea"/>
              <a:cs typeface="+mn-cs"/>
            </a:defRPr>
          </a:lvl1pPr>
          <a:lvl2pPr marL="609722" algn="l" defTabSz="1219444" rtl="0" eaLnBrk="1" latinLnBrk="0" hangingPunct="1">
            <a:defRPr sz="2400" kern="1200">
              <a:solidFill>
                <a:schemeClr val="tx1"/>
              </a:solidFill>
              <a:latin typeface="+mn-lt"/>
              <a:ea typeface="+mn-ea"/>
              <a:cs typeface="+mn-cs"/>
            </a:defRPr>
          </a:lvl2pPr>
          <a:lvl3pPr marL="1219444" algn="l" defTabSz="1219444" rtl="0" eaLnBrk="1" latinLnBrk="0" hangingPunct="1">
            <a:defRPr sz="2400" kern="1200">
              <a:solidFill>
                <a:schemeClr val="tx1"/>
              </a:solidFill>
              <a:latin typeface="+mn-lt"/>
              <a:ea typeface="+mn-ea"/>
              <a:cs typeface="+mn-cs"/>
            </a:defRPr>
          </a:lvl3pPr>
          <a:lvl4pPr marL="1829166" algn="l" defTabSz="1219444" rtl="0" eaLnBrk="1" latinLnBrk="0" hangingPunct="1">
            <a:defRPr sz="2400" kern="1200">
              <a:solidFill>
                <a:schemeClr val="tx1"/>
              </a:solidFill>
              <a:latin typeface="+mn-lt"/>
              <a:ea typeface="+mn-ea"/>
              <a:cs typeface="+mn-cs"/>
            </a:defRPr>
          </a:lvl4pPr>
          <a:lvl5pPr marL="2438888" algn="l" defTabSz="1219444" rtl="0" eaLnBrk="1" latinLnBrk="0" hangingPunct="1">
            <a:defRPr sz="2400" kern="1200">
              <a:solidFill>
                <a:schemeClr val="tx1"/>
              </a:solidFill>
              <a:latin typeface="+mn-lt"/>
              <a:ea typeface="+mn-ea"/>
              <a:cs typeface="+mn-cs"/>
            </a:defRPr>
          </a:lvl5pPr>
          <a:lvl6pPr marL="3048610" algn="l" defTabSz="1219444" rtl="0" eaLnBrk="1" latinLnBrk="0" hangingPunct="1">
            <a:defRPr sz="2400" kern="1200">
              <a:solidFill>
                <a:schemeClr val="tx1"/>
              </a:solidFill>
              <a:latin typeface="+mn-lt"/>
              <a:ea typeface="+mn-ea"/>
              <a:cs typeface="+mn-cs"/>
            </a:defRPr>
          </a:lvl6pPr>
          <a:lvl7pPr marL="3658332" algn="l" defTabSz="1219444" rtl="0" eaLnBrk="1" latinLnBrk="0" hangingPunct="1">
            <a:defRPr sz="2400" kern="1200">
              <a:solidFill>
                <a:schemeClr val="tx1"/>
              </a:solidFill>
              <a:latin typeface="+mn-lt"/>
              <a:ea typeface="+mn-ea"/>
              <a:cs typeface="+mn-cs"/>
            </a:defRPr>
          </a:lvl7pPr>
          <a:lvl8pPr marL="4268053" algn="l" defTabSz="1219444" rtl="0" eaLnBrk="1" latinLnBrk="0" hangingPunct="1">
            <a:defRPr sz="2400" kern="1200">
              <a:solidFill>
                <a:schemeClr val="tx1"/>
              </a:solidFill>
              <a:latin typeface="+mn-lt"/>
              <a:ea typeface="+mn-ea"/>
              <a:cs typeface="+mn-cs"/>
            </a:defRPr>
          </a:lvl8pPr>
          <a:lvl9pPr marL="4877775" algn="l" defTabSz="1219444" rtl="0" eaLnBrk="1" latinLnBrk="0" hangingPunct="1">
            <a:defRPr sz="2400" kern="1200">
              <a:solidFill>
                <a:schemeClr val="tx1"/>
              </a:solidFill>
              <a:latin typeface="+mn-lt"/>
              <a:ea typeface="+mn-ea"/>
              <a:cs typeface="+mn-cs"/>
            </a:defRPr>
          </a:lvl9pPr>
        </a:lstStyle>
        <a:p>
          <a:pPr algn="l"/>
          <a:r>
            <a:rPr lang="fr-FR" sz="4500" b="0" baseline="0">
              <a:solidFill>
                <a:schemeClr val="accent1"/>
              </a:solidFill>
              <a:latin typeface="Arial (Corps)"/>
            </a:rPr>
            <a:t>OPERATIONAL DATA PACK 2025</a:t>
          </a:r>
        </a:p>
      </xdr:txBody>
    </xdr:sp>
    <xdr:clientData/>
  </xdr:twoCellAnchor>
  <xdr:twoCellAnchor>
    <xdr:from>
      <xdr:col>0</xdr:col>
      <xdr:colOff>0</xdr:colOff>
      <xdr:row>50</xdr:row>
      <xdr:rowOff>48202</xdr:rowOff>
    </xdr:from>
    <xdr:to>
      <xdr:col>25</xdr:col>
      <xdr:colOff>387350</xdr:colOff>
      <xdr:row>76</xdr:row>
      <xdr:rowOff>202659</xdr:rowOff>
    </xdr:to>
    <xdr:sp macro="" textlink="">
      <xdr:nvSpPr>
        <xdr:cNvPr id="17" name="Espace réservé du contenu 2">
          <a:extLst>
            <a:ext uri="{FF2B5EF4-FFF2-40B4-BE49-F238E27FC236}">
              <a16:creationId xmlns:a16="http://schemas.microsoft.com/office/drawing/2014/main" id="{00000000-0008-0000-0000-000011000000}"/>
            </a:ext>
          </a:extLst>
        </xdr:cNvPr>
        <xdr:cNvSpPr txBox="1">
          <a:spLocks/>
        </xdr:cNvSpPr>
      </xdr:nvSpPr>
      <xdr:spPr>
        <a:xfrm>
          <a:off x="0" y="11356606"/>
          <a:ext cx="19032031" cy="5869457"/>
        </a:xfrm>
        <a:prstGeom prst="round1Rect">
          <a:avLst>
            <a:gd name="adj" fmla="val 12368"/>
          </a:avLst>
        </a:prstGeom>
        <a:solidFill>
          <a:srgbClr val="EAEAEA"/>
        </a:solidFill>
      </xdr:spPr>
      <xdr:txBody>
        <a:bodyPr vert="horz" wrap="square" lIns="91440" tIns="45720" rIns="91440" bIns="45720" rtlCol="0" anchor="ctr" anchorCtr="0">
          <a:no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rtl="0" eaLnBrk="1" fontAlgn="auto" latinLnBrk="0" hangingPunct="1"/>
          <a:r>
            <a:rPr lang="en-GB" sz="1800" b="0" i="0" kern="1200" baseline="0">
              <a:solidFill>
                <a:schemeClr val="accent1"/>
              </a:solidFill>
              <a:effectLst/>
              <a:latin typeface="Arial" panose="020B0604020202020204" pitchFamily="34" charset="0"/>
              <a:ea typeface="+mn-ea"/>
              <a:cs typeface="Arial" panose="020B0604020202020204" pitchFamily="34" charset="0"/>
            </a:rPr>
            <a:t>This presentation is for information purposes only and does not constitute an offer or solicitation to sell or buy instruments, part of the company or the assets described here, in the US or any other country.</a:t>
          </a:r>
        </a:p>
        <a:p>
          <a:pPr rtl="0" eaLnBrk="1" fontAlgn="auto" latinLnBrk="0" hangingPunct="1"/>
          <a:endParaRPr lang="en-GB" sz="1800" b="0" i="0" kern="1200" baseline="0">
            <a:solidFill>
              <a:schemeClr val="accent1"/>
            </a:solidFill>
            <a:effectLst/>
            <a:latin typeface="Arial" panose="020B0604020202020204" pitchFamily="34" charset="0"/>
            <a:ea typeface="+mn-ea"/>
            <a:cs typeface="Arial" panose="020B0604020202020204" pitchFamily="34" charset="0"/>
          </a:endParaRPr>
        </a:p>
        <a:p>
          <a:pPr rtl="0" eaLnBrk="1" fontAlgn="auto" latinLnBrk="0" hangingPunct="1"/>
          <a:r>
            <a:rPr lang="en-GB" sz="1800" b="0" i="0" kern="1200" baseline="0">
              <a:solidFill>
                <a:schemeClr val="accent1"/>
              </a:solidFill>
              <a:effectLst/>
              <a:latin typeface="Arial" panose="020B0604020202020204" pitchFamily="34" charset="0"/>
              <a:ea typeface="+mn-ea"/>
              <a:cs typeface="Arial" panose="020B0604020202020204" pitchFamily="34" charset="0"/>
            </a:rPr>
            <a:t>This presentation contains forward-looking statements or information. While EDF believes that the expectations reflected in these forward-looking statements are based on reasonable assumptions at the time they were made, these assumptions are fundamentally uncertain and imply a certain amount of risk and uncertainty which is beyond the control of EDF. As a result, EDF cannot guarantee that these assumptions will materialise. Future events and actual financial and other outcomes may differ materially from the assumptions used in these forward-looking statements, including, and not limited to, potential timing differences and the completion of transactions described therein.</a:t>
          </a:r>
        </a:p>
        <a:p>
          <a:pPr rtl="0" eaLnBrk="1" fontAlgn="auto" latinLnBrk="0" hangingPunct="1"/>
          <a:endParaRPr lang="en-GB" sz="1800" b="0" i="0" kern="1200" baseline="0">
            <a:solidFill>
              <a:schemeClr val="accent1"/>
            </a:solidFill>
            <a:effectLst/>
            <a:latin typeface="Arial" panose="020B0604020202020204" pitchFamily="34" charset="0"/>
            <a:ea typeface="+mn-ea"/>
            <a:cs typeface="Arial" panose="020B0604020202020204" pitchFamily="34" charset="0"/>
          </a:endParaRPr>
        </a:p>
        <a:p>
          <a:pPr rtl="0" eaLnBrk="1" fontAlgn="auto" latinLnBrk="0" hangingPunct="1"/>
          <a:r>
            <a:rPr lang="en-GB" sz="1800" b="0" i="0" kern="1200" baseline="0">
              <a:solidFill>
                <a:schemeClr val="accent1"/>
              </a:solidFill>
              <a:effectLst/>
              <a:latin typeface="Arial" panose="020B0604020202020204" pitchFamily="34" charset="0"/>
              <a:ea typeface="+mn-ea"/>
              <a:cs typeface="Arial" panose="020B0604020202020204" pitchFamily="34" charset="0"/>
            </a:rPr>
            <a:t>Risks and uncertainties (notably linked to the economic, financial, competition, regulatory and climate backdrop) may include changes in economic and business trends, regulations, as well as those described or identified in the publicly-available documents filed by EDF with the French financial markets authority (AMF), including those presented in Section 2.2 “Risks to which the Group is exposed” of the EDF Universal Registration Document (URD) filed with the AMF on 27 March 2025 (under number D.25-0183), which may be consulted on the AMF website at www.amf-france.org or on the EDF website at www.edf.fr and the activity report at 31 December 2024, available online on the EDF website. </a:t>
          </a:r>
        </a:p>
        <a:p>
          <a:pPr rtl="0" eaLnBrk="1" fontAlgn="auto" latinLnBrk="0" hangingPunct="1"/>
          <a:endParaRPr lang="en-GB" sz="1800" b="0" i="0" kern="1200" baseline="0">
            <a:solidFill>
              <a:schemeClr val="accent1"/>
            </a:solidFill>
            <a:effectLst/>
            <a:latin typeface="Arial" panose="020B0604020202020204" pitchFamily="34" charset="0"/>
            <a:ea typeface="+mn-ea"/>
            <a:cs typeface="Arial" panose="020B0604020202020204" pitchFamily="34" charset="0"/>
          </a:endParaRPr>
        </a:p>
        <a:p>
          <a:pPr rtl="0" eaLnBrk="1" fontAlgn="auto" latinLnBrk="0" hangingPunct="1"/>
          <a:r>
            <a:rPr lang="en-GB" sz="1800" b="0" i="0" kern="1200" baseline="0">
              <a:solidFill>
                <a:schemeClr val="accent1"/>
              </a:solidFill>
              <a:effectLst/>
              <a:latin typeface="Arial" panose="020B0604020202020204" pitchFamily="34" charset="0"/>
              <a:ea typeface="+mn-ea"/>
              <a:cs typeface="Arial" panose="020B0604020202020204" pitchFamily="34" charset="0"/>
            </a:rPr>
            <a:t>EDF and its affiliates do not undertake nor do have any obligation to update forward-looking information contained in this presentation to reflect any unexpected events or circumstances arising after the date of this presentation.</a:t>
          </a:r>
        </a:p>
      </xdr:txBody>
    </xdr:sp>
    <xdr:clientData/>
  </xdr:twoCellAnchor>
  <xdr:twoCellAnchor>
    <xdr:from>
      <xdr:col>1</xdr:col>
      <xdr:colOff>579870</xdr:colOff>
      <xdr:row>10</xdr:row>
      <xdr:rowOff>95249</xdr:rowOff>
    </xdr:from>
    <xdr:to>
      <xdr:col>11</xdr:col>
      <xdr:colOff>661554</xdr:colOff>
      <xdr:row>11</xdr:row>
      <xdr:rowOff>225305</xdr:rowOff>
    </xdr:to>
    <xdr:sp macro="" textlink="">
      <xdr:nvSpPr>
        <xdr:cNvPr id="20" name="ZoneTexte 7">
          <a:hlinkClick xmlns:r="http://schemas.openxmlformats.org/officeDocument/2006/relationships" r:id="rId1"/>
          <a:extLst>
            <a:ext uri="{FF2B5EF4-FFF2-40B4-BE49-F238E27FC236}">
              <a16:creationId xmlns:a16="http://schemas.microsoft.com/office/drawing/2014/main" id="{00000000-0008-0000-0000-000014000000}"/>
            </a:ext>
          </a:extLst>
        </xdr:cNvPr>
        <xdr:cNvSpPr txBox="1">
          <a:spLocks noChangeArrowheads="1"/>
        </xdr:cNvSpPr>
      </xdr:nvSpPr>
      <xdr:spPr bwMode="auto">
        <a:xfrm>
          <a:off x="852013" y="2612570"/>
          <a:ext cx="7660862" cy="388592"/>
        </a:xfrm>
        <a:prstGeom prst="rect">
          <a:avLst/>
        </a:prstGeom>
        <a:noFill/>
        <a:ln w="9525">
          <a:noFill/>
          <a:miter lim="800000"/>
          <a:headEnd/>
          <a:tailEnd/>
        </a:ln>
      </xdr:spPr>
      <xdr:txBody>
        <a:bodyPr wrap="square" lIns="121944" tIns="60972" rIns="0" bIns="60972">
          <a:spAutoFit/>
        </a:bodyPr>
        <a:lstStyle>
          <a:defPPr>
            <a:defRPr lang="fr-FR"/>
          </a:defPPr>
          <a:lvl1pPr marL="0" algn="l" defTabSz="1219444" rtl="0" eaLnBrk="1" latinLnBrk="0" hangingPunct="1">
            <a:defRPr sz="2400" kern="1200">
              <a:solidFill>
                <a:schemeClr val="tx1"/>
              </a:solidFill>
              <a:latin typeface="+mn-lt"/>
              <a:ea typeface="+mn-ea"/>
              <a:cs typeface="+mn-cs"/>
            </a:defRPr>
          </a:lvl1pPr>
          <a:lvl2pPr marL="609722" algn="l" defTabSz="1219444" rtl="0" eaLnBrk="1" latinLnBrk="0" hangingPunct="1">
            <a:defRPr sz="2400" kern="1200">
              <a:solidFill>
                <a:schemeClr val="tx1"/>
              </a:solidFill>
              <a:latin typeface="+mn-lt"/>
              <a:ea typeface="+mn-ea"/>
              <a:cs typeface="+mn-cs"/>
            </a:defRPr>
          </a:lvl2pPr>
          <a:lvl3pPr marL="1219444" algn="l" defTabSz="1219444" rtl="0" eaLnBrk="1" latinLnBrk="0" hangingPunct="1">
            <a:defRPr sz="2400" kern="1200">
              <a:solidFill>
                <a:schemeClr val="tx1"/>
              </a:solidFill>
              <a:latin typeface="+mn-lt"/>
              <a:ea typeface="+mn-ea"/>
              <a:cs typeface="+mn-cs"/>
            </a:defRPr>
          </a:lvl3pPr>
          <a:lvl4pPr marL="1829166" algn="l" defTabSz="1219444" rtl="0" eaLnBrk="1" latinLnBrk="0" hangingPunct="1">
            <a:defRPr sz="2400" kern="1200">
              <a:solidFill>
                <a:schemeClr val="tx1"/>
              </a:solidFill>
              <a:latin typeface="+mn-lt"/>
              <a:ea typeface="+mn-ea"/>
              <a:cs typeface="+mn-cs"/>
            </a:defRPr>
          </a:lvl4pPr>
          <a:lvl5pPr marL="2438888" algn="l" defTabSz="1219444" rtl="0" eaLnBrk="1" latinLnBrk="0" hangingPunct="1">
            <a:defRPr sz="2400" kern="1200">
              <a:solidFill>
                <a:schemeClr val="tx1"/>
              </a:solidFill>
              <a:latin typeface="+mn-lt"/>
              <a:ea typeface="+mn-ea"/>
              <a:cs typeface="+mn-cs"/>
            </a:defRPr>
          </a:lvl5pPr>
          <a:lvl6pPr marL="3048610" algn="l" defTabSz="1219444" rtl="0" eaLnBrk="1" latinLnBrk="0" hangingPunct="1">
            <a:defRPr sz="2400" kern="1200">
              <a:solidFill>
                <a:schemeClr val="tx1"/>
              </a:solidFill>
              <a:latin typeface="+mn-lt"/>
              <a:ea typeface="+mn-ea"/>
              <a:cs typeface="+mn-cs"/>
            </a:defRPr>
          </a:lvl6pPr>
          <a:lvl7pPr marL="3658332" algn="l" defTabSz="1219444" rtl="0" eaLnBrk="1" latinLnBrk="0" hangingPunct="1">
            <a:defRPr sz="2400" kern="1200">
              <a:solidFill>
                <a:schemeClr val="tx1"/>
              </a:solidFill>
              <a:latin typeface="+mn-lt"/>
              <a:ea typeface="+mn-ea"/>
              <a:cs typeface="+mn-cs"/>
            </a:defRPr>
          </a:lvl7pPr>
          <a:lvl8pPr marL="4268053" algn="l" defTabSz="1219444" rtl="0" eaLnBrk="1" latinLnBrk="0" hangingPunct="1">
            <a:defRPr sz="2400" kern="1200">
              <a:solidFill>
                <a:schemeClr val="tx1"/>
              </a:solidFill>
              <a:latin typeface="+mn-lt"/>
              <a:ea typeface="+mn-ea"/>
              <a:cs typeface="+mn-cs"/>
            </a:defRPr>
          </a:lvl8pPr>
          <a:lvl9pPr marL="4877775" algn="l" defTabSz="1219444" rtl="0" eaLnBrk="1" latinLnBrk="0" hangingPunct="1">
            <a:defRPr sz="2400" kern="1200">
              <a:solidFill>
                <a:schemeClr val="tx1"/>
              </a:solidFill>
              <a:latin typeface="+mn-lt"/>
              <a:ea typeface="+mn-ea"/>
              <a:cs typeface="+mn-cs"/>
            </a:defRPr>
          </a:lvl9pPr>
        </a:lstStyle>
        <a:p>
          <a:pPr algn="l"/>
          <a:r>
            <a:rPr lang="fr-FR" sz="1800" b="0">
              <a:solidFill>
                <a:schemeClr val="accent1"/>
              </a:solidFill>
              <a:latin typeface="Arial (Corps)"/>
            </a:rPr>
            <a:t>1.</a:t>
          </a:r>
          <a:r>
            <a:rPr lang="fr-FR" sz="1800" b="0" baseline="0">
              <a:solidFill>
                <a:schemeClr val="accent1"/>
              </a:solidFill>
              <a:latin typeface="Arial (Corps)"/>
            </a:rPr>
            <a:t> Group installed capacity</a:t>
          </a:r>
          <a:endParaRPr lang="fr-FR" sz="1800" b="0">
            <a:solidFill>
              <a:schemeClr val="accent1"/>
            </a:solidFill>
            <a:latin typeface="Arial (Corps)"/>
          </a:endParaRPr>
        </a:p>
      </xdr:txBody>
    </xdr:sp>
    <xdr:clientData/>
  </xdr:twoCellAnchor>
  <xdr:twoCellAnchor>
    <xdr:from>
      <xdr:col>1</xdr:col>
      <xdr:colOff>591209</xdr:colOff>
      <xdr:row>20</xdr:row>
      <xdr:rowOff>216188</xdr:rowOff>
    </xdr:from>
    <xdr:to>
      <xdr:col>11</xdr:col>
      <xdr:colOff>662914</xdr:colOff>
      <xdr:row>22</xdr:row>
      <xdr:rowOff>87709</xdr:rowOff>
    </xdr:to>
    <xdr:sp macro="" textlink="">
      <xdr:nvSpPr>
        <xdr:cNvPr id="21" name="ZoneTexte 7">
          <a:hlinkClick xmlns:r="http://schemas.openxmlformats.org/officeDocument/2006/relationships" r:id="rId2"/>
          <a:extLst>
            <a:ext uri="{FF2B5EF4-FFF2-40B4-BE49-F238E27FC236}">
              <a16:creationId xmlns:a16="http://schemas.microsoft.com/office/drawing/2014/main" id="{00000000-0008-0000-0000-000015000000}"/>
            </a:ext>
          </a:extLst>
        </xdr:cNvPr>
        <xdr:cNvSpPr txBox="1">
          <a:spLocks noChangeArrowheads="1"/>
        </xdr:cNvSpPr>
      </xdr:nvSpPr>
      <xdr:spPr bwMode="auto">
        <a:xfrm>
          <a:off x="876959" y="5232688"/>
          <a:ext cx="7945705" cy="379521"/>
        </a:xfrm>
        <a:prstGeom prst="rect">
          <a:avLst/>
        </a:prstGeom>
        <a:noFill/>
        <a:ln w="9525">
          <a:noFill/>
          <a:miter lim="800000"/>
          <a:headEnd/>
          <a:tailEnd/>
        </a:ln>
      </xdr:spPr>
      <xdr:txBody>
        <a:bodyPr wrap="square" lIns="121944" tIns="60972" rIns="0" bIns="60972">
          <a:spAutoFit/>
        </a:bodyPr>
        <a:lstStyle>
          <a:defPPr>
            <a:defRPr lang="fr-FR"/>
          </a:defPPr>
          <a:lvl1pPr marL="0" algn="l" defTabSz="1219444" rtl="0" eaLnBrk="1" latinLnBrk="0" hangingPunct="1">
            <a:defRPr sz="2400" kern="1200">
              <a:solidFill>
                <a:schemeClr val="tx1"/>
              </a:solidFill>
              <a:latin typeface="+mn-lt"/>
              <a:ea typeface="+mn-ea"/>
              <a:cs typeface="+mn-cs"/>
            </a:defRPr>
          </a:lvl1pPr>
          <a:lvl2pPr marL="609722" algn="l" defTabSz="1219444" rtl="0" eaLnBrk="1" latinLnBrk="0" hangingPunct="1">
            <a:defRPr sz="2400" kern="1200">
              <a:solidFill>
                <a:schemeClr val="tx1"/>
              </a:solidFill>
              <a:latin typeface="+mn-lt"/>
              <a:ea typeface="+mn-ea"/>
              <a:cs typeface="+mn-cs"/>
            </a:defRPr>
          </a:lvl2pPr>
          <a:lvl3pPr marL="1219444" algn="l" defTabSz="1219444" rtl="0" eaLnBrk="1" latinLnBrk="0" hangingPunct="1">
            <a:defRPr sz="2400" kern="1200">
              <a:solidFill>
                <a:schemeClr val="tx1"/>
              </a:solidFill>
              <a:latin typeface="+mn-lt"/>
              <a:ea typeface="+mn-ea"/>
              <a:cs typeface="+mn-cs"/>
            </a:defRPr>
          </a:lvl3pPr>
          <a:lvl4pPr marL="1829166" algn="l" defTabSz="1219444" rtl="0" eaLnBrk="1" latinLnBrk="0" hangingPunct="1">
            <a:defRPr sz="2400" kern="1200">
              <a:solidFill>
                <a:schemeClr val="tx1"/>
              </a:solidFill>
              <a:latin typeface="+mn-lt"/>
              <a:ea typeface="+mn-ea"/>
              <a:cs typeface="+mn-cs"/>
            </a:defRPr>
          </a:lvl4pPr>
          <a:lvl5pPr marL="2438888" algn="l" defTabSz="1219444" rtl="0" eaLnBrk="1" latinLnBrk="0" hangingPunct="1">
            <a:defRPr sz="2400" kern="1200">
              <a:solidFill>
                <a:schemeClr val="tx1"/>
              </a:solidFill>
              <a:latin typeface="+mn-lt"/>
              <a:ea typeface="+mn-ea"/>
              <a:cs typeface="+mn-cs"/>
            </a:defRPr>
          </a:lvl5pPr>
          <a:lvl6pPr marL="3048610" algn="l" defTabSz="1219444" rtl="0" eaLnBrk="1" latinLnBrk="0" hangingPunct="1">
            <a:defRPr sz="2400" kern="1200">
              <a:solidFill>
                <a:schemeClr val="tx1"/>
              </a:solidFill>
              <a:latin typeface="+mn-lt"/>
              <a:ea typeface="+mn-ea"/>
              <a:cs typeface="+mn-cs"/>
            </a:defRPr>
          </a:lvl6pPr>
          <a:lvl7pPr marL="3658332" algn="l" defTabSz="1219444" rtl="0" eaLnBrk="1" latinLnBrk="0" hangingPunct="1">
            <a:defRPr sz="2400" kern="1200">
              <a:solidFill>
                <a:schemeClr val="tx1"/>
              </a:solidFill>
              <a:latin typeface="+mn-lt"/>
              <a:ea typeface="+mn-ea"/>
              <a:cs typeface="+mn-cs"/>
            </a:defRPr>
          </a:lvl7pPr>
          <a:lvl8pPr marL="4268053" algn="l" defTabSz="1219444" rtl="0" eaLnBrk="1" latinLnBrk="0" hangingPunct="1">
            <a:defRPr sz="2400" kern="1200">
              <a:solidFill>
                <a:schemeClr val="tx1"/>
              </a:solidFill>
              <a:latin typeface="+mn-lt"/>
              <a:ea typeface="+mn-ea"/>
              <a:cs typeface="+mn-cs"/>
            </a:defRPr>
          </a:lvl8pPr>
          <a:lvl9pPr marL="4877775" algn="l" defTabSz="1219444" rtl="0" eaLnBrk="1" latinLnBrk="0" hangingPunct="1">
            <a:defRPr sz="2400" kern="1200">
              <a:solidFill>
                <a:schemeClr val="tx1"/>
              </a:solidFill>
              <a:latin typeface="+mn-lt"/>
              <a:ea typeface="+mn-ea"/>
              <a:cs typeface="+mn-cs"/>
            </a:defRPr>
          </a:lvl9pPr>
        </a:lstStyle>
        <a:p>
          <a:pPr algn="l"/>
          <a:r>
            <a:rPr lang="fr-FR" sz="1800" b="0">
              <a:solidFill>
                <a:schemeClr val="accent1"/>
              </a:solidFill>
              <a:latin typeface="Arial (Corps)"/>
            </a:rPr>
            <a:t>Glossary &amp;</a:t>
          </a:r>
          <a:r>
            <a:rPr lang="fr-FR" sz="1800" b="0" baseline="0">
              <a:solidFill>
                <a:schemeClr val="accent1"/>
              </a:solidFill>
              <a:latin typeface="Arial (Corps)"/>
            </a:rPr>
            <a:t> Methodology</a:t>
          </a:r>
          <a:endParaRPr lang="fr-FR" sz="1800" b="0">
            <a:solidFill>
              <a:schemeClr val="accent1"/>
            </a:solidFill>
            <a:latin typeface="Arial (Corps)"/>
          </a:endParaRPr>
        </a:p>
      </xdr:txBody>
    </xdr:sp>
    <xdr:clientData/>
  </xdr:twoCellAnchor>
  <xdr:twoCellAnchor>
    <xdr:from>
      <xdr:col>1</xdr:col>
      <xdr:colOff>583045</xdr:colOff>
      <xdr:row>16</xdr:row>
      <xdr:rowOff>175076</xdr:rowOff>
    </xdr:from>
    <xdr:to>
      <xdr:col>11</xdr:col>
      <xdr:colOff>664729</xdr:colOff>
      <xdr:row>18</xdr:row>
      <xdr:rowOff>46597</xdr:rowOff>
    </xdr:to>
    <xdr:sp macro="" textlink="">
      <xdr:nvSpPr>
        <xdr:cNvPr id="28" name="ZoneTexte 7">
          <a:hlinkClick xmlns:r="http://schemas.openxmlformats.org/officeDocument/2006/relationships" r:id="rId3"/>
          <a:extLst>
            <a:ext uri="{FF2B5EF4-FFF2-40B4-BE49-F238E27FC236}">
              <a16:creationId xmlns:a16="http://schemas.microsoft.com/office/drawing/2014/main" id="{00000000-0008-0000-0000-00001C000000}"/>
            </a:ext>
          </a:extLst>
        </xdr:cNvPr>
        <xdr:cNvSpPr txBox="1">
          <a:spLocks noChangeArrowheads="1"/>
        </xdr:cNvSpPr>
      </xdr:nvSpPr>
      <xdr:spPr bwMode="auto">
        <a:xfrm>
          <a:off x="855188" y="4243612"/>
          <a:ext cx="7660862" cy="388592"/>
        </a:xfrm>
        <a:prstGeom prst="rect">
          <a:avLst/>
        </a:prstGeom>
        <a:noFill/>
        <a:ln w="9525">
          <a:noFill/>
          <a:miter lim="800000"/>
          <a:headEnd/>
          <a:tailEnd/>
        </a:ln>
      </xdr:spPr>
      <xdr:txBody>
        <a:bodyPr wrap="square" lIns="121944" tIns="60972" rIns="0" bIns="60972">
          <a:spAutoFit/>
        </a:bodyPr>
        <a:lstStyle>
          <a:defPPr>
            <a:defRPr lang="fr-FR"/>
          </a:defPPr>
          <a:lvl1pPr marL="0" algn="l" defTabSz="1219444" rtl="0" eaLnBrk="1" latinLnBrk="0" hangingPunct="1">
            <a:defRPr sz="2400" kern="1200">
              <a:solidFill>
                <a:schemeClr val="tx1"/>
              </a:solidFill>
              <a:latin typeface="+mn-lt"/>
              <a:ea typeface="+mn-ea"/>
              <a:cs typeface="+mn-cs"/>
            </a:defRPr>
          </a:lvl1pPr>
          <a:lvl2pPr marL="609722" algn="l" defTabSz="1219444" rtl="0" eaLnBrk="1" latinLnBrk="0" hangingPunct="1">
            <a:defRPr sz="2400" kern="1200">
              <a:solidFill>
                <a:schemeClr val="tx1"/>
              </a:solidFill>
              <a:latin typeface="+mn-lt"/>
              <a:ea typeface="+mn-ea"/>
              <a:cs typeface="+mn-cs"/>
            </a:defRPr>
          </a:lvl2pPr>
          <a:lvl3pPr marL="1219444" algn="l" defTabSz="1219444" rtl="0" eaLnBrk="1" latinLnBrk="0" hangingPunct="1">
            <a:defRPr sz="2400" kern="1200">
              <a:solidFill>
                <a:schemeClr val="tx1"/>
              </a:solidFill>
              <a:latin typeface="+mn-lt"/>
              <a:ea typeface="+mn-ea"/>
              <a:cs typeface="+mn-cs"/>
            </a:defRPr>
          </a:lvl3pPr>
          <a:lvl4pPr marL="1829166" algn="l" defTabSz="1219444" rtl="0" eaLnBrk="1" latinLnBrk="0" hangingPunct="1">
            <a:defRPr sz="2400" kern="1200">
              <a:solidFill>
                <a:schemeClr val="tx1"/>
              </a:solidFill>
              <a:latin typeface="+mn-lt"/>
              <a:ea typeface="+mn-ea"/>
              <a:cs typeface="+mn-cs"/>
            </a:defRPr>
          </a:lvl4pPr>
          <a:lvl5pPr marL="2438888" algn="l" defTabSz="1219444" rtl="0" eaLnBrk="1" latinLnBrk="0" hangingPunct="1">
            <a:defRPr sz="2400" kern="1200">
              <a:solidFill>
                <a:schemeClr val="tx1"/>
              </a:solidFill>
              <a:latin typeface="+mn-lt"/>
              <a:ea typeface="+mn-ea"/>
              <a:cs typeface="+mn-cs"/>
            </a:defRPr>
          </a:lvl5pPr>
          <a:lvl6pPr marL="3048610" algn="l" defTabSz="1219444" rtl="0" eaLnBrk="1" latinLnBrk="0" hangingPunct="1">
            <a:defRPr sz="2400" kern="1200">
              <a:solidFill>
                <a:schemeClr val="tx1"/>
              </a:solidFill>
              <a:latin typeface="+mn-lt"/>
              <a:ea typeface="+mn-ea"/>
              <a:cs typeface="+mn-cs"/>
            </a:defRPr>
          </a:lvl6pPr>
          <a:lvl7pPr marL="3658332" algn="l" defTabSz="1219444" rtl="0" eaLnBrk="1" latinLnBrk="0" hangingPunct="1">
            <a:defRPr sz="2400" kern="1200">
              <a:solidFill>
                <a:schemeClr val="tx1"/>
              </a:solidFill>
              <a:latin typeface="+mn-lt"/>
              <a:ea typeface="+mn-ea"/>
              <a:cs typeface="+mn-cs"/>
            </a:defRPr>
          </a:lvl7pPr>
          <a:lvl8pPr marL="4268053" algn="l" defTabSz="1219444" rtl="0" eaLnBrk="1" latinLnBrk="0" hangingPunct="1">
            <a:defRPr sz="2400" kern="1200">
              <a:solidFill>
                <a:schemeClr val="tx1"/>
              </a:solidFill>
              <a:latin typeface="+mn-lt"/>
              <a:ea typeface="+mn-ea"/>
              <a:cs typeface="+mn-cs"/>
            </a:defRPr>
          </a:lvl8pPr>
          <a:lvl9pPr marL="4877775" algn="l" defTabSz="1219444" rtl="0" eaLnBrk="1" latinLnBrk="0" hangingPunct="1">
            <a:defRPr sz="2400" kern="1200">
              <a:solidFill>
                <a:schemeClr val="tx1"/>
              </a:solidFill>
              <a:latin typeface="+mn-lt"/>
              <a:ea typeface="+mn-ea"/>
              <a:cs typeface="+mn-cs"/>
            </a:defRPr>
          </a:lvl9pPr>
        </a:lstStyle>
        <a:p>
          <a:pPr algn="l"/>
          <a:r>
            <a:rPr lang="fr-FR" sz="1800" b="0">
              <a:solidFill>
                <a:schemeClr val="accent1"/>
              </a:solidFill>
              <a:latin typeface="Arial (Corps)"/>
            </a:rPr>
            <a:t>5. Group</a:t>
          </a:r>
          <a:r>
            <a:rPr lang="fr-FR" sz="1800" b="0" baseline="0">
              <a:solidFill>
                <a:schemeClr val="accent1"/>
              </a:solidFill>
              <a:latin typeface="Arial (Corps)"/>
            </a:rPr>
            <a:t> output </a:t>
          </a:r>
          <a:endParaRPr lang="fr-FR" sz="1800" b="0">
            <a:solidFill>
              <a:schemeClr val="accent1"/>
            </a:solidFill>
            <a:latin typeface="Arial (Corps)"/>
          </a:endParaRPr>
        </a:p>
      </xdr:txBody>
    </xdr:sp>
    <xdr:clientData/>
  </xdr:twoCellAnchor>
  <xdr:twoCellAnchor>
    <xdr:from>
      <xdr:col>1</xdr:col>
      <xdr:colOff>583045</xdr:colOff>
      <xdr:row>15</xdr:row>
      <xdr:rowOff>25233</xdr:rowOff>
    </xdr:from>
    <xdr:to>
      <xdr:col>11</xdr:col>
      <xdr:colOff>658379</xdr:colOff>
      <xdr:row>16</xdr:row>
      <xdr:rowOff>154052</xdr:rowOff>
    </xdr:to>
    <xdr:sp macro="" textlink="">
      <xdr:nvSpPr>
        <xdr:cNvPr id="29" name="ZoneTexte 7">
          <a:hlinkClick xmlns:r="http://schemas.openxmlformats.org/officeDocument/2006/relationships" r:id="rId4"/>
          <a:extLst>
            <a:ext uri="{FF2B5EF4-FFF2-40B4-BE49-F238E27FC236}">
              <a16:creationId xmlns:a16="http://schemas.microsoft.com/office/drawing/2014/main" id="{00000000-0008-0000-0000-00001D000000}"/>
            </a:ext>
          </a:extLst>
        </xdr:cNvPr>
        <xdr:cNvSpPr txBox="1">
          <a:spLocks noChangeArrowheads="1"/>
        </xdr:cNvSpPr>
      </xdr:nvSpPr>
      <xdr:spPr bwMode="auto">
        <a:xfrm>
          <a:off x="860136" y="3835233"/>
          <a:ext cx="7972425" cy="388592"/>
        </a:xfrm>
        <a:prstGeom prst="rect">
          <a:avLst/>
        </a:prstGeom>
        <a:noFill/>
        <a:ln w="9525">
          <a:noFill/>
          <a:miter lim="800000"/>
          <a:headEnd/>
          <a:tailEnd/>
        </a:ln>
      </xdr:spPr>
      <xdr:txBody>
        <a:bodyPr wrap="square" lIns="121944" tIns="60972" rIns="0" bIns="60972">
          <a:spAutoFit/>
        </a:bodyPr>
        <a:lstStyle>
          <a:defPPr>
            <a:defRPr lang="fr-FR"/>
          </a:defPPr>
          <a:lvl1pPr marL="0" algn="l" defTabSz="1219444" rtl="0" eaLnBrk="1" latinLnBrk="0" hangingPunct="1">
            <a:defRPr sz="2400" kern="1200">
              <a:solidFill>
                <a:schemeClr val="tx1"/>
              </a:solidFill>
              <a:latin typeface="+mn-lt"/>
              <a:ea typeface="+mn-ea"/>
              <a:cs typeface="+mn-cs"/>
            </a:defRPr>
          </a:lvl1pPr>
          <a:lvl2pPr marL="609722" algn="l" defTabSz="1219444" rtl="0" eaLnBrk="1" latinLnBrk="0" hangingPunct="1">
            <a:defRPr sz="2400" kern="1200">
              <a:solidFill>
                <a:schemeClr val="tx1"/>
              </a:solidFill>
              <a:latin typeface="+mn-lt"/>
              <a:ea typeface="+mn-ea"/>
              <a:cs typeface="+mn-cs"/>
            </a:defRPr>
          </a:lvl2pPr>
          <a:lvl3pPr marL="1219444" algn="l" defTabSz="1219444" rtl="0" eaLnBrk="1" latinLnBrk="0" hangingPunct="1">
            <a:defRPr sz="2400" kern="1200">
              <a:solidFill>
                <a:schemeClr val="tx1"/>
              </a:solidFill>
              <a:latin typeface="+mn-lt"/>
              <a:ea typeface="+mn-ea"/>
              <a:cs typeface="+mn-cs"/>
            </a:defRPr>
          </a:lvl3pPr>
          <a:lvl4pPr marL="1829166" algn="l" defTabSz="1219444" rtl="0" eaLnBrk="1" latinLnBrk="0" hangingPunct="1">
            <a:defRPr sz="2400" kern="1200">
              <a:solidFill>
                <a:schemeClr val="tx1"/>
              </a:solidFill>
              <a:latin typeface="+mn-lt"/>
              <a:ea typeface="+mn-ea"/>
              <a:cs typeface="+mn-cs"/>
            </a:defRPr>
          </a:lvl4pPr>
          <a:lvl5pPr marL="2438888" algn="l" defTabSz="1219444" rtl="0" eaLnBrk="1" latinLnBrk="0" hangingPunct="1">
            <a:defRPr sz="2400" kern="1200">
              <a:solidFill>
                <a:schemeClr val="tx1"/>
              </a:solidFill>
              <a:latin typeface="+mn-lt"/>
              <a:ea typeface="+mn-ea"/>
              <a:cs typeface="+mn-cs"/>
            </a:defRPr>
          </a:lvl5pPr>
          <a:lvl6pPr marL="3048610" algn="l" defTabSz="1219444" rtl="0" eaLnBrk="1" latinLnBrk="0" hangingPunct="1">
            <a:defRPr sz="2400" kern="1200">
              <a:solidFill>
                <a:schemeClr val="tx1"/>
              </a:solidFill>
              <a:latin typeface="+mn-lt"/>
              <a:ea typeface="+mn-ea"/>
              <a:cs typeface="+mn-cs"/>
            </a:defRPr>
          </a:lvl6pPr>
          <a:lvl7pPr marL="3658332" algn="l" defTabSz="1219444" rtl="0" eaLnBrk="1" latinLnBrk="0" hangingPunct="1">
            <a:defRPr sz="2400" kern="1200">
              <a:solidFill>
                <a:schemeClr val="tx1"/>
              </a:solidFill>
              <a:latin typeface="+mn-lt"/>
              <a:ea typeface="+mn-ea"/>
              <a:cs typeface="+mn-cs"/>
            </a:defRPr>
          </a:lvl7pPr>
          <a:lvl8pPr marL="4268053" algn="l" defTabSz="1219444" rtl="0" eaLnBrk="1" latinLnBrk="0" hangingPunct="1">
            <a:defRPr sz="2400" kern="1200">
              <a:solidFill>
                <a:schemeClr val="tx1"/>
              </a:solidFill>
              <a:latin typeface="+mn-lt"/>
              <a:ea typeface="+mn-ea"/>
              <a:cs typeface="+mn-cs"/>
            </a:defRPr>
          </a:lvl8pPr>
          <a:lvl9pPr marL="4877775" algn="l" defTabSz="1219444" rtl="0" eaLnBrk="1" latinLnBrk="0" hangingPunct="1">
            <a:defRPr sz="2400" kern="1200">
              <a:solidFill>
                <a:schemeClr val="tx1"/>
              </a:solidFill>
              <a:latin typeface="+mn-lt"/>
              <a:ea typeface="+mn-ea"/>
              <a:cs typeface="+mn-cs"/>
            </a:defRPr>
          </a:lvl9pPr>
        </a:lstStyle>
        <a:p>
          <a:pPr algn="l"/>
          <a:r>
            <a:rPr lang="fr-FR" sz="1800" b="0">
              <a:solidFill>
                <a:schemeClr val="accent1"/>
              </a:solidFill>
              <a:latin typeface="Arial (Corps)"/>
            </a:rPr>
            <a:t>4. Power Plants List and net capacity consolidated</a:t>
          </a:r>
        </a:p>
      </xdr:txBody>
    </xdr:sp>
    <xdr:clientData/>
  </xdr:twoCellAnchor>
  <xdr:twoCellAnchor>
    <xdr:from>
      <xdr:col>1</xdr:col>
      <xdr:colOff>583045</xdr:colOff>
      <xdr:row>13</xdr:row>
      <xdr:rowOff>128812</xdr:rowOff>
    </xdr:from>
    <xdr:to>
      <xdr:col>11</xdr:col>
      <xdr:colOff>664729</xdr:colOff>
      <xdr:row>15</xdr:row>
      <xdr:rowOff>4209</xdr:rowOff>
    </xdr:to>
    <xdr:sp macro="" textlink="">
      <xdr:nvSpPr>
        <xdr:cNvPr id="30" name="ZoneTexte 7">
          <a:hlinkClick xmlns:r="http://schemas.openxmlformats.org/officeDocument/2006/relationships" r:id="rId5"/>
          <a:extLst>
            <a:ext uri="{FF2B5EF4-FFF2-40B4-BE49-F238E27FC236}">
              <a16:creationId xmlns:a16="http://schemas.microsoft.com/office/drawing/2014/main" id="{00000000-0008-0000-0000-00001E000000}"/>
            </a:ext>
          </a:extLst>
        </xdr:cNvPr>
        <xdr:cNvSpPr txBox="1">
          <a:spLocks noChangeArrowheads="1"/>
        </xdr:cNvSpPr>
      </xdr:nvSpPr>
      <xdr:spPr bwMode="auto">
        <a:xfrm>
          <a:off x="860136" y="3419267"/>
          <a:ext cx="7978775" cy="394942"/>
        </a:xfrm>
        <a:prstGeom prst="rect">
          <a:avLst/>
        </a:prstGeom>
        <a:noFill/>
        <a:ln w="9525">
          <a:noFill/>
          <a:miter lim="800000"/>
          <a:headEnd/>
          <a:tailEnd/>
        </a:ln>
      </xdr:spPr>
      <xdr:txBody>
        <a:bodyPr wrap="square" lIns="121944" tIns="60972" rIns="0" bIns="60972">
          <a:spAutoFit/>
        </a:bodyPr>
        <a:lstStyle>
          <a:defPPr>
            <a:defRPr lang="fr-FR"/>
          </a:defPPr>
          <a:lvl1pPr marL="0" algn="l" defTabSz="1219444" rtl="0" eaLnBrk="1" latinLnBrk="0" hangingPunct="1">
            <a:defRPr sz="2400" kern="1200">
              <a:solidFill>
                <a:schemeClr val="tx1"/>
              </a:solidFill>
              <a:latin typeface="+mn-lt"/>
              <a:ea typeface="+mn-ea"/>
              <a:cs typeface="+mn-cs"/>
            </a:defRPr>
          </a:lvl1pPr>
          <a:lvl2pPr marL="609722" algn="l" defTabSz="1219444" rtl="0" eaLnBrk="1" latinLnBrk="0" hangingPunct="1">
            <a:defRPr sz="2400" kern="1200">
              <a:solidFill>
                <a:schemeClr val="tx1"/>
              </a:solidFill>
              <a:latin typeface="+mn-lt"/>
              <a:ea typeface="+mn-ea"/>
              <a:cs typeface="+mn-cs"/>
            </a:defRPr>
          </a:lvl2pPr>
          <a:lvl3pPr marL="1219444" algn="l" defTabSz="1219444" rtl="0" eaLnBrk="1" latinLnBrk="0" hangingPunct="1">
            <a:defRPr sz="2400" kern="1200">
              <a:solidFill>
                <a:schemeClr val="tx1"/>
              </a:solidFill>
              <a:latin typeface="+mn-lt"/>
              <a:ea typeface="+mn-ea"/>
              <a:cs typeface="+mn-cs"/>
            </a:defRPr>
          </a:lvl3pPr>
          <a:lvl4pPr marL="1829166" algn="l" defTabSz="1219444" rtl="0" eaLnBrk="1" latinLnBrk="0" hangingPunct="1">
            <a:defRPr sz="2400" kern="1200">
              <a:solidFill>
                <a:schemeClr val="tx1"/>
              </a:solidFill>
              <a:latin typeface="+mn-lt"/>
              <a:ea typeface="+mn-ea"/>
              <a:cs typeface="+mn-cs"/>
            </a:defRPr>
          </a:lvl4pPr>
          <a:lvl5pPr marL="2438888" algn="l" defTabSz="1219444" rtl="0" eaLnBrk="1" latinLnBrk="0" hangingPunct="1">
            <a:defRPr sz="2400" kern="1200">
              <a:solidFill>
                <a:schemeClr val="tx1"/>
              </a:solidFill>
              <a:latin typeface="+mn-lt"/>
              <a:ea typeface="+mn-ea"/>
              <a:cs typeface="+mn-cs"/>
            </a:defRPr>
          </a:lvl5pPr>
          <a:lvl6pPr marL="3048610" algn="l" defTabSz="1219444" rtl="0" eaLnBrk="1" latinLnBrk="0" hangingPunct="1">
            <a:defRPr sz="2400" kern="1200">
              <a:solidFill>
                <a:schemeClr val="tx1"/>
              </a:solidFill>
              <a:latin typeface="+mn-lt"/>
              <a:ea typeface="+mn-ea"/>
              <a:cs typeface="+mn-cs"/>
            </a:defRPr>
          </a:lvl6pPr>
          <a:lvl7pPr marL="3658332" algn="l" defTabSz="1219444" rtl="0" eaLnBrk="1" latinLnBrk="0" hangingPunct="1">
            <a:defRPr sz="2400" kern="1200">
              <a:solidFill>
                <a:schemeClr val="tx1"/>
              </a:solidFill>
              <a:latin typeface="+mn-lt"/>
              <a:ea typeface="+mn-ea"/>
              <a:cs typeface="+mn-cs"/>
            </a:defRPr>
          </a:lvl7pPr>
          <a:lvl8pPr marL="4268053" algn="l" defTabSz="1219444" rtl="0" eaLnBrk="1" latinLnBrk="0" hangingPunct="1">
            <a:defRPr sz="2400" kern="1200">
              <a:solidFill>
                <a:schemeClr val="tx1"/>
              </a:solidFill>
              <a:latin typeface="+mn-lt"/>
              <a:ea typeface="+mn-ea"/>
              <a:cs typeface="+mn-cs"/>
            </a:defRPr>
          </a:lvl8pPr>
          <a:lvl9pPr marL="4877775" algn="l" defTabSz="1219444" rtl="0" eaLnBrk="1" latinLnBrk="0" hangingPunct="1">
            <a:defRPr sz="2400" kern="1200">
              <a:solidFill>
                <a:schemeClr val="tx1"/>
              </a:solidFill>
              <a:latin typeface="+mn-lt"/>
              <a:ea typeface="+mn-ea"/>
              <a:cs typeface="+mn-cs"/>
            </a:defRPr>
          </a:lvl9pPr>
        </a:lstStyle>
        <a:p>
          <a:pPr algn="l"/>
          <a:r>
            <a:rPr lang="fr-FR" sz="1800" b="0">
              <a:solidFill>
                <a:schemeClr val="accent1"/>
              </a:solidFill>
              <a:latin typeface="Arial (Corps)"/>
            </a:rPr>
            <a:t>3. Group Renewable installed capacity</a:t>
          </a:r>
        </a:p>
      </xdr:txBody>
    </xdr:sp>
    <xdr:clientData/>
  </xdr:twoCellAnchor>
  <xdr:twoCellAnchor>
    <xdr:from>
      <xdr:col>1</xdr:col>
      <xdr:colOff>583045</xdr:colOff>
      <xdr:row>11</xdr:row>
      <xdr:rowOff>238742</xdr:rowOff>
    </xdr:from>
    <xdr:to>
      <xdr:col>11</xdr:col>
      <xdr:colOff>664729</xdr:colOff>
      <xdr:row>13</xdr:row>
      <xdr:rowOff>107788</xdr:rowOff>
    </xdr:to>
    <xdr:sp macro="" textlink="">
      <xdr:nvSpPr>
        <xdr:cNvPr id="31" name="ZoneTexte 7">
          <a:hlinkClick xmlns:r="http://schemas.openxmlformats.org/officeDocument/2006/relationships" r:id="rId6"/>
          <a:extLst>
            <a:ext uri="{FF2B5EF4-FFF2-40B4-BE49-F238E27FC236}">
              <a16:creationId xmlns:a16="http://schemas.microsoft.com/office/drawing/2014/main" id="{00000000-0008-0000-0000-00001F000000}"/>
            </a:ext>
          </a:extLst>
        </xdr:cNvPr>
        <xdr:cNvSpPr txBox="1">
          <a:spLocks noChangeArrowheads="1"/>
        </xdr:cNvSpPr>
      </xdr:nvSpPr>
      <xdr:spPr bwMode="auto">
        <a:xfrm>
          <a:off x="860136" y="3009651"/>
          <a:ext cx="7978775" cy="388592"/>
        </a:xfrm>
        <a:prstGeom prst="rect">
          <a:avLst/>
        </a:prstGeom>
        <a:noFill/>
        <a:ln w="9525">
          <a:noFill/>
          <a:miter lim="800000"/>
          <a:headEnd/>
          <a:tailEnd/>
        </a:ln>
      </xdr:spPr>
      <xdr:txBody>
        <a:bodyPr wrap="square" lIns="121944" tIns="60972" rIns="0" bIns="60972">
          <a:spAutoFit/>
        </a:bodyPr>
        <a:lstStyle>
          <a:defPPr>
            <a:defRPr lang="fr-FR"/>
          </a:defPPr>
          <a:lvl1pPr marL="0" algn="l" defTabSz="1219444" rtl="0" eaLnBrk="1" latinLnBrk="0" hangingPunct="1">
            <a:defRPr sz="2400" kern="1200">
              <a:solidFill>
                <a:schemeClr val="tx1"/>
              </a:solidFill>
              <a:latin typeface="+mn-lt"/>
              <a:ea typeface="+mn-ea"/>
              <a:cs typeface="+mn-cs"/>
            </a:defRPr>
          </a:lvl1pPr>
          <a:lvl2pPr marL="609722" algn="l" defTabSz="1219444" rtl="0" eaLnBrk="1" latinLnBrk="0" hangingPunct="1">
            <a:defRPr sz="2400" kern="1200">
              <a:solidFill>
                <a:schemeClr val="tx1"/>
              </a:solidFill>
              <a:latin typeface="+mn-lt"/>
              <a:ea typeface="+mn-ea"/>
              <a:cs typeface="+mn-cs"/>
            </a:defRPr>
          </a:lvl2pPr>
          <a:lvl3pPr marL="1219444" algn="l" defTabSz="1219444" rtl="0" eaLnBrk="1" latinLnBrk="0" hangingPunct="1">
            <a:defRPr sz="2400" kern="1200">
              <a:solidFill>
                <a:schemeClr val="tx1"/>
              </a:solidFill>
              <a:latin typeface="+mn-lt"/>
              <a:ea typeface="+mn-ea"/>
              <a:cs typeface="+mn-cs"/>
            </a:defRPr>
          </a:lvl3pPr>
          <a:lvl4pPr marL="1829166" algn="l" defTabSz="1219444" rtl="0" eaLnBrk="1" latinLnBrk="0" hangingPunct="1">
            <a:defRPr sz="2400" kern="1200">
              <a:solidFill>
                <a:schemeClr val="tx1"/>
              </a:solidFill>
              <a:latin typeface="+mn-lt"/>
              <a:ea typeface="+mn-ea"/>
              <a:cs typeface="+mn-cs"/>
            </a:defRPr>
          </a:lvl4pPr>
          <a:lvl5pPr marL="2438888" algn="l" defTabSz="1219444" rtl="0" eaLnBrk="1" latinLnBrk="0" hangingPunct="1">
            <a:defRPr sz="2400" kern="1200">
              <a:solidFill>
                <a:schemeClr val="tx1"/>
              </a:solidFill>
              <a:latin typeface="+mn-lt"/>
              <a:ea typeface="+mn-ea"/>
              <a:cs typeface="+mn-cs"/>
            </a:defRPr>
          </a:lvl5pPr>
          <a:lvl6pPr marL="3048610" algn="l" defTabSz="1219444" rtl="0" eaLnBrk="1" latinLnBrk="0" hangingPunct="1">
            <a:defRPr sz="2400" kern="1200">
              <a:solidFill>
                <a:schemeClr val="tx1"/>
              </a:solidFill>
              <a:latin typeface="+mn-lt"/>
              <a:ea typeface="+mn-ea"/>
              <a:cs typeface="+mn-cs"/>
            </a:defRPr>
          </a:lvl6pPr>
          <a:lvl7pPr marL="3658332" algn="l" defTabSz="1219444" rtl="0" eaLnBrk="1" latinLnBrk="0" hangingPunct="1">
            <a:defRPr sz="2400" kern="1200">
              <a:solidFill>
                <a:schemeClr val="tx1"/>
              </a:solidFill>
              <a:latin typeface="+mn-lt"/>
              <a:ea typeface="+mn-ea"/>
              <a:cs typeface="+mn-cs"/>
            </a:defRPr>
          </a:lvl7pPr>
          <a:lvl8pPr marL="4268053" algn="l" defTabSz="1219444" rtl="0" eaLnBrk="1" latinLnBrk="0" hangingPunct="1">
            <a:defRPr sz="2400" kern="1200">
              <a:solidFill>
                <a:schemeClr val="tx1"/>
              </a:solidFill>
              <a:latin typeface="+mn-lt"/>
              <a:ea typeface="+mn-ea"/>
              <a:cs typeface="+mn-cs"/>
            </a:defRPr>
          </a:lvl8pPr>
          <a:lvl9pPr marL="4877775" algn="l" defTabSz="1219444" rtl="0" eaLnBrk="1" latinLnBrk="0" hangingPunct="1">
            <a:defRPr sz="2400" kern="1200">
              <a:solidFill>
                <a:schemeClr val="tx1"/>
              </a:solidFill>
              <a:latin typeface="+mn-lt"/>
              <a:ea typeface="+mn-ea"/>
              <a:cs typeface="+mn-cs"/>
            </a:defRPr>
          </a:lvl9pPr>
        </a:lstStyle>
        <a:p>
          <a:pPr algn="l"/>
          <a:r>
            <a:rPr lang="fr-FR" sz="1800" b="0">
              <a:solidFill>
                <a:schemeClr val="accent1"/>
              </a:solidFill>
              <a:latin typeface="Arial (Corps)"/>
            </a:rPr>
            <a:t>2.</a:t>
          </a:r>
          <a:r>
            <a:rPr lang="fr-FR" sz="1800" b="0" baseline="0">
              <a:solidFill>
                <a:schemeClr val="accent1"/>
              </a:solidFill>
              <a:latin typeface="Arial (Corps)"/>
            </a:rPr>
            <a:t> EDF Nuclear fleet</a:t>
          </a:r>
          <a:endParaRPr lang="fr-FR" sz="1800" b="0">
            <a:solidFill>
              <a:schemeClr val="accent1"/>
            </a:solidFill>
            <a:latin typeface="Arial (Corps)"/>
          </a:endParaRPr>
        </a:p>
      </xdr:txBody>
    </xdr:sp>
    <xdr:clientData/>
  </xdr:twoCellAnchor>
  <xdr:twoCellAnchor editAs="oneCell">
    <xdr:from>
      <xdr:col>1</xdr:col>
      <xdr:colOff>361355</xdr:colOff>
      <xdr:row>1</xdr:row>
      <xdr:rowOff>151658</xdr:rowOff>
    </xdr:from>
    <xdr:to>
      <xdr:col>3</xdr:col>
      <xdr:colOff>495894</xdr:colOff>
      <xdr:row>4</xdr:row>
      <xdr:rowOff>190452</xdr:rowOff>
    </xdr:to>
    <xdr:pic>
      <xdr:nvPicPr>
        <xdr:cNvPr id="35" name="Graphique 6">
          <a:extLst>
            <a:ext uri="{FF2B5EF4-FFF2-40B4-BE49-F238E27FC236}">
              <a16:creationId xmlns:a16="http://schemas.microsoft.com/office/drawing/2014/main" id="{00000000-0008-0000-0000-000023000000}"/>
            </a:ext>
          </a:extLst>
        </xdr:cNvPr>
        <xdr:cNvPicPr>
          <a:picLocks noChangeAspect="1"/>
        </xdr:cNvPicPr>
      </xdr:nvPicPr>
      <xdr:blipFill>
        <a:blip xmlns:r="http://schemas.openxmlformats.org/officeDocument/2006/relationships" r:embed="rId7">
          <a:extLst>
            <a:ext uri="{96DAC541-7B7A-43D3-8B79-37D633B846F1}">
              <asvg:svgBlip xmlns:asvg="http://schemas.microsoft.com/office/drawing/2016/SVG/main" r:embed="rId8"/>
            </a:ext>
          </a:extLst>
        </a:blip>
        <a:stretch>
          <a:fillRect/>
        </a:stretch>
      </xdr:blipFill>
      <xdr:spPr>
        <a:xfrm>
          <a:off x="633498" y="410194"/>
          <a:ext cx="1658539" cy="746365"/>
        </a:xfrm>
        <a:prstGeom prst="rect">
          <a:avLst/>
        </a:prstGeom>
      </xdr:spPr>
    </xdr:pic>
    <xdr:clientData/>
  </xdr:twoCellAnchor>
  <xdr:twoCellAnchor>
    <xdr:from>
      <xdr:col>1</xdr:col>
      <xdr:colOff>583045</xdr:colOff>
      <xdr:row>18</xdr:row>
      <xdr:rowOff>58797</xdr:rowOff>
    </xdr:from>
    <xdr:to>
      <xdr:col>11</xdr:col>
      <xdr:colOff>667904</xdr:colOff>
      <xdr:row>19</xdr:row>
      <xdr:rowOff>190791</xdr:rowOff>
    </xdr:to>
    <xdr:sp macro="" textlink="">
      <xdr:nvSpPr>
        <xdr:cNvPr id="5" name="ZoneTexte 7">
          <a:hlinkClick xmlns:r="http://schemas.openxmlformats.org/officeDocument/2006/relationships" r:id="rId9"/>
          <a:extLst>
            <a:ext uri="{FF2B5EF4-FFF2-40B4-BE49-F238E27FC236}">
              <a16:creationId xmlns:a16="http://schemas.microsoft.com/office/drawing/2014/main" id="{F9D246BA-F464-4F52-B00E-E75A76112EE1}"/>
            </a:ext>
          </a:extLst>
        </xdr:cNvPr>
        <xdr:cNvSpPr txBox="1">
          <a:spLocks noChangeArrowheads="1"/>
        </xdr:cNvSpPr>
      </xdr:nvSpPr>
      <xdr:spPr bwMode="auto">
        <a:xfrm>
          <a:off x="860136" y="4648115"/>
          <a:ext cx="7981950" cy="391767"/>
        </a:xfrm>
        <a:prstGeom prst="rect">
          <a:avLst/>
        </a:prstGeom>
        <a:noFill/>
        <a:ln w="9525">
          <a:noFill/>
          <a:miter lim="800000"/>
          <a:headEnd/>
          <a:tailEnd/>
        </a:ln>
      </xdr:spPr>
      <xdr:txBody>
        <a:bodyPr wrap="square" lIns="121944" tIns="60972" rIns="0" bIns="60972">
          <a:spAutoFit/>
        </a:bodyPr>
        <a:lstStyle>
          <a:defPPr>
            <a:defRPr lang="fr-FR"/>
          </a:defPPr>
          <a:lvl1pPr marL="0" algn="l" defTabSz="1219444" rtl="0" eaLnBrk="1" latinLnBrk="0" hangingPunct="1">
            <a:defRPr sz="2400" kern="1200">
              <a:solidFill>
                <a:schemeClr val="tx1"/>
              </a:solidFill>
              <a:latin typeface="+mn-lt"/>
              <a:ea typeface="+mn-ea"/>
              <a:cs typeface="+mn-cs"/>
            </a:defRPr>
          </a:lvl1pPr>
          <a:lvl2pPr marL="609722" algn="l" defTabSz="1219444" rtl="0" eaLnBrk="1" latinLnBrk="0" hangingPunct="1">
            <a:defRPr sz="2400" kern="1200">
              <a:solidFill>
                <a:schemeClr val="tx1"/>
              </a:solidFill>
              <a:latin typeface="+mn-lt"/>
              <a:ea typeface="+mn-ea"/>
              <a:cs typeface="+mn-cs"/>
            </a:defRPr>
          </a:lvl2pPr>
          <a:lvl3pPr marL="1219444" algn="l" defTabSz="1219444" rtl="0" eaLnBrk="1" latinLnBrk="0" hangingPunct="1">
            <a:defRPr sz="2400" kern="1200">
              <a:solidFill>
                <a:schemeClr val="tx1"/>
              </a:solidFill>
              <a:latin typeface="+mn-lt"/>
              <a:ea typeface="+mn-ea"/>
              <a:cs typeface="+mn-cs"/>
            </a:defRPr>
          </a:lvl3pPr>
          <a:lvl4pPr marL="1829166" algn="l" defTabSz="1219444" rtl="0" eaLnBrk="1" latinLnBrk="0" hangingPunct="1">
            <a:defRPr sz="2400" kern="1200">
              <a:solidFill>
                <a:schemeClr val="tx1"/>
              </a:solidFill>
              <a:latin typeface="+mn-lt"/>
              <a:ea typeface="+mn-ea"/>
              <a:cs typeface="+mn-cs"/>
            </a:defRPr>
          </a:lvl4pPr>
          <a:lvl5pPr marL="2438888" algn="l" defTabSz="1219444" rtl="0" eaLnBrk="1" latinLnBrk="0" hangingPunct="1">
            <a:defRPr sz="2400" kern="1200">
              <a:solidFill>
                <a:schemeClr val="tx1"/>
              </a:solidFill>
              <a:latin typeface="+mn-lt"/>
              <a:ea typeface="+mn-ea"/>
              <a:cs typeface="+mn-cs"/>
            </a:defRPr>
          </a:lvl5pPr>
          <a:lvl6pPr marL="3048610" algn="l" defTabSz="1219444" rtl="0" eaLnBrk="1" latinLnBrk="0" hangingPunct="1">
            <a:defRPr sz="2400" kern="1200">
              <a:solidFill>
                <a:schemeClr val="tx1"/>
              </a:solidFill>
              <a:latin typeface="+mn-lt"/>
              <a:ea typeface="+mn-ea"/>
              <a:cs typeface="+mn-cs"/>
            </a:defRPr>
          </a:lvl6pPr>
          <a:lvl7pPr marL="3658332" algn="l" defTabSz="1219444" rtl="0" eaLnBrk="1" latinLnBrk="0" hangingPunct="1">
            <a:defRPr sz="2400" kern="1200">
              <a:solidFill>
                <a:schemeClr val="tx1"/>
              </a:solidFill>
              <a:latin typeface="+mn-lt"/>
              <a:ea typeface="+mn-ea"/>
              <a:cs typeface="+mn-cs"/>
            </a:defRPr>
          </a:lvl7pPr>
          <a:lvl8pPr marL="4268053" algn="l" defTabSz="1219444" rtl="0" eaLnBrk="1" latinLnBrk="0" hangingPunct="1">
            <a:defRPr sz="2400" kern="1200">
              <a:solidFill>
                <a:schemeClr val="tx1"/>
              </a:solidFill>
              <a:latin typeface="+mn-lt"/>
              <a:ea typeface="+mn-ea"/>
              <a:cs typeface="+mn-cs"/>
            </a:defRPr>
          </a:lvl8pPr>
          <a:lvl9pPr marL="4877775" algn="l" defTabSz="1219444" rtl="0" eaLnBrk="1" latinLnBrk="0" hangingPunct="1">
            <a:defRPr sz="2400" kern="1200">
              <a:solidFill>
                <a:schemeClr val="tx1"/>
              </a:solidFill>
              <a:latin typeface="+mn-lt"/>
              <a:ea typeface="+mn-ea"/>
              <a:cs typeface="+mn-cs"/>
            </a:defRPr>
          </a:lvl9pPr>
        </a:lstStyle>
        <a:p>
          <a:pPr algn="l"/>
          <a:r>
            <a:rPr lang="fr-FR" sz="1800" b="0">
              <a:solidFill>
                <a:schemeClr val="accent1"/>
              </a:solidFill>
              <a:latin typeface="Arial (Corps)"/>
            </a:rPr>
            <a:t>6. Group</a:t>
          </a:r>
          <a:r>
            <a:rPr lang="fr-FR" sz="1800" b="0" baseline="0">
              <a:solidFill>
                <a:schemeClr val="accent1"/>
              </a:solidFill>
              <a:latin typeface="Arial (Corps)"/>
            </a:rPr>
            <a:t> CO</a:t>
          </a:r>
          <a:r>
            <a:rPr lang="fr-FR" sz="1800" b="0" baseline="-25000">
              <a:solidFill>
                <a:schemeClr val="accent1"/>
              </a:solidFill>
              <a:latin typeface="Arial (Corps)"/>
            </a:rPr>
            <a:t>2</a:t>
          </a:r>
          <a:r>
            <a:rPr lang="fr-FR" sz="1800" b="0" baseline="0">
              <a:solidFill>
                <a:schemeClr val="accent1"/>
              </a:solidFill>
              <a:latin typeface="Arial (Corps)"/>
            </a:rPr>
            <a:t> emissions</a:t>
          </a:r>
          <a:endParaRPr lang="fr-FR" sz="1800" b="0">
            <a:solidFill>
              <a:schemeClr val="accent1"/>
            </a:solidFill>
            <a:latin typeface="Arial (Corps)"/>
          </a:endParaRPr>
        </a:p>
      </xdr:txBody>
    </xdr:sp>
    <xdr:clientData/>
  </xdr:twoCellAnchor>
  <xdr:twoCellAnchor editAs="oneCell">
    <xdr:from>
      <xdr:col>18</xdr:col>
      <xdr:colOff>617748</xdr:colOff>
      <xdr:row>1</xdr:row>
      <xdr:rowOff>180066</xdr:rowOff>
    </xdr:from>
    <xdr:to>
      <xdr:col>26</xdr:col>
      <xdr:colOff>49436</xdr:colOff>
      <xdr:row>29</xdr:row>
      <xdr:rowOff>49792</xdr:rowOff>
    </xdr:to>
    <xdr:pic>
      <xdr:nvPicPr>
        <xdr:cNvPr id="4" name="Image 3">
          <a:extLst>
            <a:ext uri="{FF2B5EF4-FFF2-40B4-BE49-F238E27FC236}">
              <a16:creationId xmlns:a16="http://schemas.microsoft.com/office/drawing/2014/main" id="{046B478E-11A9-57FC-6B0F-296B3DCC4CC6}"/>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a:ext>
          </a:extLst>
        </a:blip>
        <a:srcRect/>
        <a:stretch/>
      </xdr:blipFill>
      <xdr:spPr>
        <a:xfrm>
          <a:off x="14129137" y="444649"/>
          <a:ext cx="5502641" cy="7010301"/>
        </a:xfrm>
        <a:prstGeom prst="rect">
          <a:avLst/>
        </a:prstGeom>
      </xdr:spPr>
    </xdr:pic>
    <xdr:clientData/>
  </xdr:twoCellAnchor>
  <xdr:twoCellAnchor editAs="oneCell">
    <xdr:from>
      <xdr:col>15</xdr:col>
      <xdr:colOff>244824</xdr:colOff>
      <xdr:row>21</xdr:row>
      <xdr:rowOff>135668</xdr:rowOff>
    </xdr:from>
    <xdr:to>
      <xdr:col>21</xdr:col>
      <xdr:colOff>188092</xdr:colOff>
      <xdr:row>44</xdr:row>
      <xdr:rowOff>64907</xdr:rowOff>
    </xdr:to>
    <xdr:pic>
      <xdr:nvPicPr>
        <xdr:cNvPr id="6" name="Image 5">
          <a:extLst>
            <a:ext uri="{FF2B5EF4-FFF2-40B4-BE49-F238E27FC236}">
              <a16:creationId xmlns:a16="http://schemas.microsoft.com/office/drawing/2014/main" id="{DF7CB8FC-EBFD-DE7B-6AAF-A1D0BF70F9DE}"/>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a:ext>
          </a:extLst>
        </a:blip>
        <a:srcRect/>
        <a:stretch/>
      </xdr:blipFill>
      <xdr:spPr>
        <a:xfrm>
          <a:off x="11480796" y="5603724"/>
          <a:ext cx="4494102" cy="4677275"/>
        </a:xfrm>
        <a:prstGeom prst="rect">
          <a:avLst/>
        </a:prstGeom>
      </xdr:spPr>
    </xdr:pic>
    <xdr:clientData/>
  </xdr:twoCellAnchor>
  <xdr:twoCellAnchor editAs="oneCell">
    <xdr:from>
      <xdr:col>18</xdr:col>
      <xdr:colOff>617839</xdr:colOff>
      <xdr:row>21</xdr:row>
      <xdr:rowOff>122515</xdr:rowOff>
    </xdr:from>
    <xdr:to>
      <xdr:col>21</xdr:col>
      <xdr:colOff>220749</xdr:colOff>
      <xdr:row>29</xdr:row>
      <xdr:rowOff>49598</xdr:rowOff>
    </xdr:to>
    <xdr:pic>
      <xdr:nvPicPr>
        <xdr:cNvPr id="9" name="Image 8">
          <a:extLst>
            <a:ext uri="{FF2B5EF4-FFF2-40B4-BE49-F238E27FC236}">
              <a16:creationId xmlns:a16="http://schemas.microsoft.com/office/drawing/2014/main" id="{D4547B87-0E01-5536-3091-A8C3987B41D8}"/>
            </a:ext>
          </a:extLst>
        </xdr:cNvPr>
        <xdr:cNvPicPr>
          <a:picLocks noChangeAspect="1"/>
        </xdr:cNvPicPr>
      </xdr:nvPicPr>
      <xdr:blipFill>
        <a:blip xmlns:r="http://schemas.openxmlformats.org/officeDocument/2006/relationships" r:embed="rId12" cstate="screen">
          <a:extLst>
            <a:ext uri="{28A0092B-C50C-407E-A947-70E740481C1C}">
              <a14:useLocalDpi xmlns:a14="http://schemas.microsoft.com/office/drawing/2010/main"/>
            </a:ext>
          </a:extLst>
        </a:blip>
        <a:stretch>
          <a:fillRect/>
        </a:stretch>
      </xdr:blipFill>
      <xdr:spPr>
        <a:xfrm>
          <a:off x="14129228" y="5590571"/>
          <a:ext cx="1881502" cy="1864185"/>
        </a:xfrm>
        <a:prstGeom prst="rect">
          <a:avLst/>
        </a:prstGeom>
      </xdr:spPr>
    </xdr:pic>
    <xdr:clientData/>
  </xdr:twoCellAnchor>
  <xdr:twoCellAnchor>
    <xdr:from>
      <xdr:col>0</xdr:col>
      <xdr:colOff>32104</xdr:colOff>
      <xdr:row>51</xdr:row>
      <xdr:rowOff>17638</xdr:rowOff>
    </xdr:from>
    <xdr:to>
      <xdr:col>5</xdr:col>
      <xdr:colOff>652640</xdr:colOff>
      <xdr:row>54</xdr:row>
      <xdr:rowOff>3174</xdr:rowOff>
    </xdr:to>
    <xdr:sp macro="" textlink="">
      <xdr:nvSpPr>
        <xdr:cNvPr id="10" name="ZoneTexte 9">
          <a:extLst>
            <a:ext uri="{FF2B5EF4-FFF2-40B4-BE49-F238E27FC236}">
              <a16:creationId xmlns:a16="http://schemas.microsoft.com/office/drawing/2014/main" id="{FFF1B937-B7E2-D3D8-B1E8-C0C3EA3299AB}"/>
            </a:ext>
          </a:extLst>
        </xdr:cNvPr>
        <xdr:cNvSpPr txBox="1"/>
      </xdr:nvSpPr>
      <xdr:spPr>
        <a:xfrm>
          <a:off x="32104" y="11465277"/>
          <a:ext cx="4077758" cy="5147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2800" b="0" kern="1200">
              <a:solidFill>
                <a:schemeClr val="accent2"/>
              </a:solidFill>
            </a:rPr>
            <a:t>Disclaimer</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0</xdr:col>
      <xdr:colOff>280372</xdr:colOff>
      <xdr:row>1</xdr:row>
      <xdr:rowOff>46923</xdr:rowOff>
    </xdr:from>
    <xdr:ext cx="1080901" cy="458645"/>
    <xdr:pic>
      <xdr:nvPicPr>
        <xdr:cNvPr id="10" name="Image 9" descr="EDF_Logo_blanc.png">
          <a:extLst>
            <a:ext uri="{FF2B5EF4-FFF2-40B4-BE49-F238E27FC236}">
              <a16:creationId xmlns:a16="http://schemas.microsoft.com/office/drawing/2014/main" id="{5BCA7321-E2D5-4420-A485-452724300896}"/>
            </a:ext>
          </a:extLst>
        </xdr:cNvPr>
        <xdr:cNvPicPr>
          <a:picLocks noChangeAspect="1"/>
        </xdr:cNvPicPr>
      </xdr:nvPicPr>
      <xdr:blipFill>
        <a:blip xmlns:r="http://schemas.openxmlformats.org/officeDocument/2006/relationships" r:embed="rId1" cstate="print"/>
        <a:stretch>
          <a:fillRect/>
        </a:stretch>
      </xdr:blipFill>
      <xdr:spPr>
        <a:xfrm>
          <a:off x="280372" y="221872"/>
          <a:ext cx="1080901" cy="458645"/>
        </a:xfrm>
        <a:prstGeom prst="rect">
          <a:avLst/>
        </a:prstGeom>
      </xdr:spPr>
    </xdr:pic>
    <xdr:clientData/>
  </xdr:oneCellAnchor>
  <xdr:twoCellAnchor>
    <xdr:from>
      <xdr:col>4</xdr:col>
      <xdr:colOff>613311</xdr:colOff>
      <xdr:row>4</xdr:row>
      <xdr:rowOff>45425</xdr:rowOff>
    </xdr:from>
    <xdr:to>
      <xdr:col>6</xdr:col>
      <xdr:colOff>1670030</xdr:colOff>
      <xdr:row>5</xdr:row>
      <xdr:rowOff>306761</xdr:rowOff>
    </xdr:to>
    <xdr:sp macro="" textlink="">
      <xdr:nvSpPr>
        <xdr:cNvPr id="11" name="ZoneTexte 10">
          <a:extLst>
            <a:ext uri="{FF2B5EF4-FFF2-40B4-BE49-F238E27FC236}">
              <a16:creationId xmlns:a16="http://schemas.microsoft.com/office/drawing/2014/main" id="{721D0725-22BA-4887-BCFD-8F475919C354}"/>
            </a:ext>
          </a:extLst>
        </xdr:cNvPr>
        <xdr:cNvSpPr txBox="1"/>
      </xdr:nvSpPr>
      <xdr:spPr>
        <a:xfrm>
          <a:off x="11090811" y="1124925"/>
          <a:ext cx="5882719" cy="4677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fr-FR" sz="2000" b="1" i="0" u="none" strike="noStrike" kern="0" cap="none" spc="0" normalizeH="0" baseline="0" noProof="0">
              <a:ln>
                <a:noFill/>
              </a:ln>
              <a:solidFill>
                <a:schemeClr val="accent1"/>
              </a:solidFill>
              <a:effectLst/>
              <a:uLnTx/>
              <a:uFillTx/>
              <a:latin typeface="EDF 2020" panose="020B0503020203020204" pitchFamily="34" charset="0"/>
              <a:ea typeface="+mn-ea"/>
              <a:cs typeface="EDF 2020" panose="020B0503020203020204" pitchFamily="34" charset="0"/>
            </a:rPr>
            <a:t>Fully consolidated electricity capacity</a:t>
          </a:r>
        </a:p>
      </xdr:txBody>
    </xdr:sp>
    <xdr:clientData/>
  </xdr:twoCellAnchor>
  <xdr:twoCellAnchor>
    <xdr:from>
      <xdr:col>0</xdr:col>
      <xdr:colOff>2679471</xdr:colOff>
      <xdr:row>4</xdr:row>
      <xdr:rowOff>11585</xdr:rowOff>
    </xdr:from>
    <xdr:to>
      <xdr:col>2</xdr:col>
      <xdr:colOff>1701757</xdr:colOff>
      <xdr:row>5</xdr:row>
      <xdr:rowOff>254927</xdr:rowOff>
    </xdr:to>
    <xdr:sp macro="" textlink="">
      <xdr:nvSpPr>
        <xdr:cNvPr id="18" name="ZoneTexte 17">
          <a:extLst>
            <a:ext uri="{FF2B5EF4-FFF2-40B4-BE49-F238E27FC236}">
              <a16:creationId xmlns:a16="http://schemas.microsoft.com/office/drawing/2014/main" id="{B1745122-37CA-4A49-9065-D2101E0F2DC6}"/>
            </a:ext>
          </a:extLst>
        </xdr:cNvPr>
        <xdr:cNvSpPr txBox="1"/>
      </xdr:nvSpPr>
      <xdr:spPr>
        <a:xfrm>
          <a:off x="2679471" y="1111887"/>
          <a:ext cx="5509139" cy="4404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fr-FR" sz="2000" b="1" i="0" u="none" strike="noStrike" kern="0" cap="none" spc="0" normalizeH="0" baseline="0" noProof="0">
              <a:ln>
                <a:noFill/>
              </a:ln>
              <a:solidFill>
                <a:schemeClr val="accent1"/>
              </a:solidFill>
              <a:effectLst/>
              <a:uLnTx/>
              <a:uFillTx/>
              <a:latin typeface="EDF 2020" panose="020B0503020203020204" pitchFamily="34" charset="0"/>
              <a:ea typeface="+mn-ea"/>
              <a:cs typeface="EDF 2020" panose="020B0503020203020204" pitchFamily="34" charset="0"/>
            </a:rPr>
            <a:t>Net installed electricity capacity</a:t>
          </a:r>
        </a:p>
      </xdr:txBody>
    </xdr:sp>
    <xdr:clientData/>
  </xdr:twoCellAnchor>
  <xdr:twoCellAnchor>
    <xdr:from>
      <xdr:col>0</xdr:col>
      <xdr:colOff>321655</xdr:colOff>
      <xdr:row>5</xdr:row>
      <xdr:rowOff>970687</xdr:rowOff>
    </xdr:from>
    <xdr:to>
      <xdr:col>3</xdr:col>
      <xdr:colOff>1829920</xdr:colOff>
      <xdr:row>5</xdr:row>
      <xdr:rowOff>4972071</xdr:rowOff>
    </xdr:to>
    <xdr:grpSp>
      <xdr:nvGrpSpPr>
        <xdr:cNvPr id="37" name="Groupe 36">
          <a:extLst>
            <a:ext uri="{FF2B5EF4-FFF2-40B4-BE49-F238E27FC236}">
              <a16:creationId xmlns:a16="http://schemas.microsoft.com/office/drawing/2014/main" id="{99502EC9-4E72-5DCC-5929-B174B1732960}"/>
            </a:ext>
          </a:extLst>
        </xdr:cNvPr>
        <xdr:cNvGrpSpPr/>
      </xdr:nvGrpSpPr>
      <xdr:grpSpPr>
        <a:xfrm>
          <a:off x="321655" y="2256562"/>
          <a:ext cx="9747390" cy="4001384"/>
          <a:chOff x="321655" y="2272281"/>
          <a:chExt cx="10159053" cy="4004631"/>
        </a:xfrm>
      </xdr:grpSpPr>
      <xdr:graphicFrame macro="">
        <xdr:nvGraphicFramePr>
          <xdr:cNvPr id="35" name="Graphique 3">
            <a:extLst>
              <a:ext uri="{FF2B5EF4-FFF2-40B4-BE49-F238E27FC236}">
                <a16:creationId xmlns:a16="http://schemas.microsoft.com/office/drawing/2014/main" id="{B5221D68-FAF6-471F-901E-17F17803758C}"/>
              </a:ext>
            </a:extLst>
          </xdr:cNvPr>
          <xdr:cNvGraphicFramePr>
            <a:graphicFrameLocks/>
          </xdr:cNvGraphicFramePr>
        </xdr:nvGraphicFramePr>
        <xdr:xfrm>
          <a:off x="321655" y="2304484"/>
          <a:ext cx="10159053" cy="3916450"/>
        </xdr:xfrm>
        <a:graphic>
          <a:graphicData uri="http://schemas.openxmlformats.org/drawingml/2006/chart">
            <c:chart xmlns:c="http://schemas.openxmlformats.org/drawingml/2006/chart" xmlns:r="http://schemas.openxmlformats.org/officeDocument/2006/relationships" r:id="rId2"/>
          </a:graphicData>
        </a:graphic>
      </xdr:graphicFrame>
      <xdr:sp macro="" textlink="">
        <xdr:nvSpPr>
          <xdr:cNvPr id="5" name="ZoneTexte 4">
            <a:extLst>
              <a:ext uri="{FF2B5EF4-FFF2-40B4-BE49-F238E27FC236}">
                <a16:creationId xmlns:a16="http://schemas.microsoft.com/office/drawing/2014/main" id="{2E0EACFE-CA21-42B2-B98A-574B89D5E0C5}"/>
              </a:ext>
            </a:extLst>
          </xdr:cNvPr>
          <xdr:cNvSpPr txBox="1"/>
        </xdr:nvSpPr>
        <xdr:spPr>
          <a:xfrm>
            <a:off x="3865413" y="5025922"/>
            <a:ext cx="548707" cy="4762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fr-FR" sz="1200" b="1">
                <a:solidFill>
                  <a:schemeClr val="bg1"/>
                </a:solidFill>
                <a:latin typeface="+mn-lt"/>
                <a:ea typeface="+mn-ea"/>
                <a:cs typeface="+mn-cs"/>
              </a:rPr>
              <a:t>18%</a:t>
            </a:r>
          </a:p>
        </xdr:txBody>
      </xdr:sp>
      <xdr:sp macro="" textlink="">
        <xdr:nvSpPr>
          <xdr:cNvPr id="12" name="ZoneTexte 11">
            <a:extLst>
              <a:ext uri="{FF2B5EF4-FFF2-40B4-BE49-F238E27FC236}">
                <a16:creationId xmlns:a16="http://schemas.microsoft.com/office/drawing/2014/main" id="{0A4CAF31-2C4D-4BB1-850D-8FD497572791}"/>
              </a:ext>
            </a:extLst>
          </xdr:cNvPr>
          <xdr:cNvSpPr txBox="1"/>
        </xdr:nvSpPr>
        <xdr:spPr>
          <a:xfrm>
            <a:off x="3655803" y="3725327"/>
            <a:ext cx="608222" cy="4083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fr-FR" sz="1200" b="1" baseline="0">
                <a:solidFill>
                  <a:schemeClr val="bg1"/>
                </a:solidFill>
                <a:latin typeface="+mn-lt"/>
                <a:ea typeface="+mn-ea"/>
                <a:cs typeface="+mn-cs"/>
              </a:rPr>
              <a:t>15</a:t>
            </a:r>
            <a:r>
              <a:rPr lang="fr-FR" sz="1200" b="1">
                <a:solidFill>
                  <a:schemeClr val="bg1"/>
                </a:solidFill>
                <a:latin typeface="+mn-lt"/>
                <a:ea typeface="+mn-ea"/>
                <a:cs typeface="+mn-cs"/>
              </a:rPr>
              <a:t>%</a:t>
            </a:r>
          </a:p>
        </xdr:txBody>
      </xdr:sp>
      <xdr:sp macro="" textlink="">
        <xdr:nvSpPr>
          <xdr:cNvPr id="45" name="ZoneTexte 12">
            <a:extLst>
              <a:ext uri="{FF2B5EF4-FFF2-40B4-BE49-F238E27FC236}">
                <a16:creationId xmlns:a16="http://schemas.microsoft.com/office/drawing/2014/main" id="{70F20145-6EF9-4531-9D4A-CE7C367E5D64}"/>
              </a:ext>
            </a:extLst>
          </xdr:cNvPr>
          <xdr:cNvSpPr txBox="1"/>
        </xdr:nvSpPr>
        <xdr:spPr>
          <a:xfrm>
            <a:off x="4434023" y="2778955"/>
            <a:ext cx="484922" cy="3451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fr-FR" sz="1200" b="1">
                <a:solidFill>
                  <a:schemeClr val="bg1"/>
                </a:solidFill>
              </a:rPr>
              <a:t>8%</a:t>
            </a:r>
          </a:p>
        </xdr:txBody>
      </xdr:sp>
      <xdr:sp macro="" textlink="">
        <xdr:nvSpPr>
          <xdr:cNvPr id="14" name="ZoneTexte 13">
            <a:extLst>
              <a:ext uri="{FF2B5EF4-FFF2-40B4-BE49-F238E27FC236}">
                <a16:creationId xmlns:a16="http://schemas.microsoft.com/office/drawing/2014/main" id="{08C19CD8-B9C9-43AE-AF1F-AFCCCFEA3A9E}"/>
              </a:ext>
            </a:extLst>
          </xdr:cNvPr>
          <xdr:cNvSpPr txBox="1"/>
        </xdr:nvSpPr>
        <xdr:spPr>
          <a:xfrm>
            <a:off x="5013344" y="2440267"/>
            <a:ext cx="477101" cy="2456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r"/>
            <a:r>
              <a:rPr lang="fr-FR" sz="1200" b="1" baseline="0">
                <a:solidFill>
                  <a:schemeClr val="bg1"/>
                </a:solidFill>
              </a:rPr>
              <a:t>2</a:t>
            </a:r>
            <a:r>
              <a:rPr lang="fr-FR" sz="1200" b="1">
                <a:solidFill>
                  <a:schemeClr val="bg1"/>
                </a:solidFill>
              </a:rPr>
              <a:t>%</a:t>
            </a:r>
          </a:p>
        </xdr:txBody>
      </xdr:sp>
      <xdr:sp macro="" textlink="">
        <xdr:nvSpPr>
          <xdr:cNvPr id="15" name="ZoneTexte 14">
            <a:extLst>
              <a:ext uri="{FF2B5EF4-FFF2-40B4-BE49-F238E27FC236}">
                <a16:creationId xmlns:a16="http://schemas.microsoft.com/office/drawing/2014/main" id="{2C471B9A-78D7-4971-966B-418E49647846}"/>
              </a:ext>
            </a:extLst>
          </xdr:cNvPr>
          <xdr:cNvSpPr txBox="1"/>
        </xdr:nvSpPr>
        <xdr:spPr>
          <a:xfrm>
            <a:off x="4900321" y="2636443"/>
            <a:ext cx="472649" cy="389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fr-FR" sz="1200" b="1">
                <a:solidFill>
                  <a:schemeClr val="bg1"/>
                </a:solidFill>
              </a:rPr>
              <a:t>2%</a:t>
            </a:r>
          </a:p>
        </xdr:txBody>
      </xdr:sp>
      <xdr:sp macro="" textlink="">
        <xdr:nvSpPr>
          <xdr:cNvPr id="19" name="ZoneTexte 18">
            <a:extLst>
              <a:ext uri="{FF2B5EF4-FFF2-40B4-BE49-F238E27FC236}">
                <a16:creationId xmlns:a16="http://schemas.microsoft.com/office/drawing/2014/main" id="{64A1CC39-6FD1-4FBA-8EEF-F28879B88EE8}"/>
              </a:ext>
            </a:extLst>
          </xdr:cNvPr>
          <xdr:cNvSpPr txBox="1"/>
        </xdr:nvSpPr>
        <xdr:spPr>
          <a:xfrm>
            <a:off x="4586284" y="3840176"/>
            <a:ext cx="1713786" cy="872837"/>
          </a:xfrm>
          <a:prstGeom prst="rect">
            <a:avLst/>
          </a:prstGeom>
          <a:solidFill>
            <a:schemeClr val="lt1"/>
          </a:solidFill>
          <a:ln w="9525" cmpd="sng">
            <a:noFill/>
          </a:ln>
          <a:effectLst>
            <a:outerShdw blurRad="50800" dist="50800" dir="5400000" algn="ctr" rotWithShape="0">
              <a:srgbClr val="000000">
                <a:alpha val="0"/>
              </a:srgb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fr-FR" sz="2000" b="1">
                <a:solidFill>
                  <a:srgbClr val="002060"/>
                </a:solidFill>
                <a:latin typeface="EDF 2020" panose="020B0503020203020204" pitchFamily="34" charset="0"/>
                <a:cs typeface="EDF 2020" panose="020B0503020203020204" pitchFamily="34" charset="0"/>
              </a:rPr>
              <a:t>Group</a:t>
            </a:r>
            <a:r>
              <a:rPr lang="fr-FR" sz="2000" b="1" baseline="0">
                <a:solidFill>
                  <a:srgbClr val="002060"/>
                </a:solidFill>
                <a:latin typeface="EDF 2020" panose="020B0503020203020204" pitchFamily="34" charset="0"/>
                <a:cs typeface="EDF 2020" panose="020B0503020203020204" pitchFamily="34" charset="0"/>
              </a:rPr>
              <a:t> Total</a:t>
            </a:r>
            <a:endParaRPr lang="fr-FR" sz="2000" b="1">
              <a:solidFill>
                <a:srgbClr val="002060"/>
              </a:solidFill>
              <a:latin typeface="EDF 2020" panose="020B0503020203020204" pitchFamily="34" charset="0"/>
              <a:cs typeface="EDF 2020" panose="020B0503020203020204" pitchFamily="34" charset="0"/>
            </a:endParaRPr>
          </a:p>
          <a:p>
            <a:pPr algn="ctr"/>
            <a:r>
              <a:rPr lang="fr-FR" sz="2000" b="1">
                <a:solidFill>
                  <a:srgbClr val="002060"/>
                </a:solidFill>
                <a:latin typeface="EDF 2020" panose="020B0503020203020204" pitchFamily="34" charset="0"/>
                <a:cs typeface="EDF 2020" panose="020B0503020203020204" pitchFamily="34" charset="0"/>
              </a:rPr>
              <a:t>126,0GW</a:t>
            </a:r>
          </a:p>
        </xdr:txBody>
      </xdr:sp>
      <xdr:sp macro="" textlink="">
        <xdr:nvSpPr>
          <xdr:cNvPr id="20" name="ZoneTexte 19">
            <a:extLst>
              <a:ext uri="{FF2B5EF4-FFF2-40B4-BE49-F238E27FC236}">
                <a16:creationId xmlns:a16="http://schemas.microsoft.com/office/drawing/2014/main" id="{0440CDDC-CAFB-45B2-8256-6F6F1646D248}"/>
              </a:ext>
            </a:extLst>
          </xdr:cNvPr>
          <xdr:cNvSpPr txBox="1"/>
        </xdr:nvSpPr>
        <xdr:spPr>
          <a:xfrm>
            <a:off x="6385795" y="3296962"/>
            <a:ext cx="603616" cy="3509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r"/>
            <a:r>
              <a:rPr lang="fr-FR" sz="1200" b="1" baseline="0">
                <a:solidFill>
                  <a:schemeClr val="bg1"/>
                </a:solidFill>
              </a:rPr>
              <a:t>55%</a:t>
            </a:r>
            <a:r>
              <a:rPr lang="fr-FR" sz="1200" b="1">
                <a:solidFill>
                  <a:schemeClr val="bg1"/>
                </a:solidFill>
              </a:rPr>
              <a:t> </a:t>
            </a:r>
          </a:p>
        </xdr:txBody>
      </xdr:sp>
      <xdr:sp macro="" textlink="">
        <xdr:nvSpPr>
          <xdr:cNvPr id="47" name="TextBox 46">
            <a:extLst>
              <a:ext uri="{FF2B5EF4-FFF2-40B4-BE49-F238E27FC236}">
                <a16:creationId xmlns:a16="http://schemas.microsoft.com/office/drawing/2014/main" id="{6D0F808F-33BA-B15F-5B04-40C580A4C567}"/>
              </a:ext>
            </a:extLst>
          </xdr:cNvPr>
          <xdr:cNvSpPr txBox="1"/>
        </xdr:nvSpPr>
        <xdr:spPr>
          <a:xfrm>
            <a:off x="7082241" y="2942535"/>
            <a:ext cx="2143221" cy="3217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GB" sz="1400" b="1">
                <a:solidFill>
                  <a:schemeClr val="accent6">
                    <a:lumMod val="60000"/>
                    <a:lumOff val="40000"/>
                  </a:schemeClr>
                </a:solidFill>
                <a:latin typeface="EDF 2020" panose="020B0503020203020204" pitchFamily="34" charset="0"/>
                <a:ea typeface="+mn-ea"/>
                <a:cs typeface="EDF 2020" panose="020B0503020203020204" pitchFamily="34" charset="0"/>
              </a:rPr>
              <a:t>87%</a:t>
            </a:r>
            <a:r>
              <a:rPr lang="en-GB" sz="1400" b="1" baseline="0">
                <a:solidFill>
                  <a:schemeClr val="accent6">
                    <a:lumMod val="60000"/>
                    <a:lumOff val="40000"/>
                  </a:schemeClr>
                </a:solidFill>
                <a:latin typeface="EDF 2020" panose="020B0503020203020204" pitchFamily="34" charset="0"/>
                <a:ea typeface="+mn-ea"/>
                <a:cs typeface="EDF 2020" panose="020B0503020203020204" pitchFamily="34" charset="0"/>
              </a:rPr>
              <a:t> decarbonised</a:t>
            </a:r>
            <a:endParaRPr lang="en-GB" sz="1400" b="1">
              <a:solidFill>
                <a:schemeClr val="accent6">
                  <a:lumMod val="60000"/>
                  <a:lumOff val="40000"/>
                </a:schemeClr>
              </a:solidFill>
              <a:latin typeface="EDF 2020" panose="020B0503020203020204" pitchFamily="34" charset="0"/>
              <a:ea typeface="+mn-ea"/>
              <a:cs typeface="EDF 2020" panose="020B0503020203020204" pitchFamily="34" charset="0"/>
            </a:endParaRPr>
          </a:p>
        </xdr:txBody>
      </xdr:sp>
      <xdr:sp macro="" textlink="">
        <xdr:nvSpPr>
          <xdr:cNvPr id="218" name="Arc plein 50">
            <a:extLst>
              <a:ext uri="{FF2B5EF4-FFF2-40B4-BE49-F238E27FC236}">
                <a16:creationId xmlns:a16="http://schemas.microsoft.com/office/drawing/2014/main" id="{989E1FE2-8D13-480E-A569-85AF771C8E90}"/>
              </a:ext>
            </a:extLst>
          </xdr:cNvPr>
          <xdr:cNvSpPr/>
        </xdr:nvSpPr>
        <xdr:spPr>
          <a:xfrm rot="15819898">
            <a:off x="3385848" y="2266736"/>
            <a:ext cx="4004631" cy="4015721"/>
          </a:xfrm>
          <a:prstGeom prst="blockArc">
            <a:avLst>
              <a:gd name="adj1" fmla="val 292282"/>
              <a:gd name="adj2" fmla="val 19202190"/>
              <a:gd name="adj3" fmla="val 0"/>
            </a:avLst>
          </a:prstGeom>
          <a:solidFill>
            <a:schemeClr val="tx1"/>
          </a:solidFill>
          <a:ln w="28575">
            <a:solidFill>
              <a:schemeClr val="accent6">
                <a:lumMod val="60000"/>
                <a:lumOff val="40000"/>
              </a:schemeClr>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rtl="0">
              <a:defRPr lang="en-GB"/>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endParaRPr kumimoji="0" lang="en-GB" sz="1800" b="0" i="0" u="none" strike="noStrike" kern="1200" cap="none" spc="0" normalizeH="0" baseline="0">
              <a:ln>
                <a:noFill/>
              </a:ln>
              <a:solidFill>
                <a:srgbClr val="5F5F5F"/>
              </a:solidFill>
              <a:effectLst/>
              <a:uLnTx/>
              <a:uFillTx/>
              <a:latin typeface="Arial" panose="020B0604020202020204"/>
              <a:ea typeface="+mn-ea"/>
              <a:cs typeface="+mn-cs"/>
            </a:endParaRPr>
          </a:p>
        </xdr:txBody>
      </xdr:sp>
    </xdr:grpSp>
    <xdr:clientData/>
  </xdr:twoCellAnchor>
  <xdr:twoCellAnchor>
    <xdr:from>
      <xdr:col>8</xdr:col>
      <xdr:colOff>346075</xdr:colOff>
      <xdr:row>5</xdr:row>
      <xdr:rowOff>1465935</xdr:rowOff>
    </xdr:from>
    <xdr:to>
      <xdr:col>8</xdr:col>
      <xdr:colOff>1451174</xdr:colOff>
      <xdr:row>5</xdr:row>
      <xdr:rowOff>1772810</xdr:rowOff>
    </xdr:to>
    <xdr:grpSp>
      <xdr:nvGrpSpPr>
        <xdr:cNvPr id="204" name="Groupe 203">
          <a:extLst>
            <a:ext uri="{FF2B5EF4-FFF2-40B4-BE49-F238E27FC236}">
              <a16:creationId xmlns:a16="http://schemas.microsoft.com/office/drawing/2014/main" id="{631C4983-9314-1BE3-F5C3-4B33EAB82491}"/>
            </a:ext>
          </a:extLst>
        </xdr:cNvPr>
        <xdr:cNvGrpSpPr/>
      </xdr:nvGrpSpPr>
      <xdr:grpSpPr>
        <a:xfrm>
          <a:off x="19348450" y="2751810"/>
          <a:ext cx="1105099" cy="306875"/>
          <a:chOff x="914337" y="5546672"/>
          <a:chExt cx="1164331" cy="280205"/>
        </a:xfrm>
      </xdr:grpSpPr>
      <xdr:sp macro="" textlink="">
        <xdr:nvSpPr>
          <xdr:cNvPr id="221" name="Rectangle 220">
            <a:extLst>
              <a:ext uri="{FF2B5EF4-FFF2-40B4-BE49-F238E27FC236}">
                <a16:creationId xmlns:a16="http://schemas.microsoft.com/office/drawing/2014/main" id="{03DB4A35-79DA-C305-39D2-DCACE60F27E0}"/>
              </a:ext>
            </a:extLst>
          </xdr:cNvPr>
          <xdr:cNvSpPr/>
        </xdr:nvSpPr>
        <xdr:spPr>
          <a:xfrm>
            <a:off x="914337" y="5580253"/>
            <a:ext cx="360000" cy="180000"/>
          </a:xfrm>
          <a:prstGeom prst="rect">
            <a:avLst/>
          </a:prstGeom>
          <a:solidFill>
            <a:schemeClr val="accent1"/>
          </a:solidFill>
          <a:ln>
            <a:solidFill>
              <a:schemeClr val="accent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fr-FR"/>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GB" sz="2000"/>
          </a:p>
        </xdr:txBody>
      </xdr:sp>
      <xdr:sp macro="" textlink="">
        <xdr:nvSpPr>
          <xdr:cNvPr id="222" name="ZoneTexte 41">
            <a:extLst>
              <a:ext uri="{FF2B5EF4-FFF2-40B4-BE49-F238E27FC236}">
                <a16:creationId xmlns:a16="http://schemas.microsoft.com/office/drawing/2014/main" id="{DDA39655-B56D-A5D5-4E60-D2F3BCC16AC3}"/>
              </a:ext>
            </a:extLst>
          </xdr:cNvPr>
          <xdr:cNvSpPr txBox="1"/>
        </xdr:nvSpPr>
        <xdr:spPr>
          <a:xfrm>
            <a:off x="1288232" y="5546672"/>
            <a:ext cx="790436" cy="280205"/>
          </a:xfrm>
          <a:prstGeom prst="rect">
            <a:avLst/>
          </a:prstGeom>
          <a:noFill/>
        </xdr:spPr>
        <xdr:txBody>
          <a:bodyPr wrap="square" rtlCol="0">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sz="1200">
                <a:solidFill>
                  <a:schemeClr val="accent1"/>
                </a:solidFill>
                <a:latin typeface="EDF 2020" panose="020B0503020203020204" pitchFamily="34" charset="0"/>
                <a:cs typeface="EDF 2020" panose="020B0503020203020204" pitchFamily="34" charset="0"/>
              </a:rPr>
              <a:t>Nuclear</a:t>
            </a:r>
            <a:endParaRPr lang="en-GB" sz="1200" baseline="30000">
              <a:solidFill>
                <a:schemeClr val="accent1"/>
              </a:solidFill>
              <a:latin typeface="EDF 2020" panose="020B0503020203020204" pitchFamily="34" charset="0"/>
              <a:cs typeface="EDF 2020" panose="020B0503020203020204" pitchFamily="34" charset="0"/>
            </a:endParaRPr>
          </a:p>
        </xdr:txBody>
      </xdr:sp>
    </xdr:grpSp>
    <xdr:clientData/>
  </xdr:twoCellAnchor>
  <xdr:twoCellAnchor>
    <xdr:from>
      <xdr:col>8</xdr:col>
      <xdr:colOff>352743</xdr:colOff>
      <xdr:row>5</xdr:row>
      <xdr:rowOff>2874590</xdr:rowOff>
    </xdr:from>
    <xdr:to>
      <xdr:col>8</xdr:col>
      <xdr:colOff>1222829</xdr:colOff>
      <xdr:row>5</xdr:row>
      <xdr:rowOff>3142730</xdr:rowOff>
    </xdr:to>
    <xdr:grpSp>
      <xdr:nvGrpSpPr>
        <xdr:cNvPr id="205" name="Groupe 204">
          <a:extLst>
            <a:ext uri="{FF2B5EF4-FFF2-40B4-BE49-F238E27FC236}">
              <a16:creationId xmlns:a16="http://schemas.microsoft.com/office/drawing/2014/main" id="{5AB0EB38-7249-4003-41A8-7945488DDAA0}"/>
            </a:ext>
          </a:extLst>
        </xdr:cNvPr>
        <xdr:cNvGrpSpPr/>
      </xdr:nvGrpSpPr>
      <xdr:grpSpPr>
        <a:xfrm>
          <a:off x="19355118" y="4160465"/>
          <a:ext cx="870086" cy="268140"/>
          <a:chOff x="914337" y="5549838"/>
          <a:chExt cx="907204" cy="290466"/>
        </a:xfrm>
      </xdr:grpSpPr>
      <xdr:sp macro="" textlink="">
        <xdr:nvSpPr>
          <xdr:cNvPr id="219" name="Rectangle 218">
            <a:extLst>
              <a:ext uri="{FF2B5EF4-FFF2-40B4-BE49-F238E27FC236}">
                <a16:creationId xmlns:a16="http://schemas.microsoft.com/office/drawing/2014/main" id="{D283E1D9-9F2F-A1B7-7BD0-E750F0B9E749}"/>
              </a:ext>
            </a:extLst>
          </xdr:cNvPr>
          <xdr:cNvSpPr/>
        </xdr:nvSpPr>
        <xdr:spPr>
          <a:xfrm>
            <a:off x="914337" y="5580253"/>
            <a:ext cx="360000" cy="180000"/>
          </a:xfrm>
          <a:prstGeom prst="rect">
            <a:avLst/>
          </a:prstGeom>
          <a:solidFill>
            <a:schemeClr val="accent4"/>
          </a:solidFill>
          <a:ln>
            <a:solidFill>
              <a:schemeClr val="accent4"/>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fr-FR"/>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GB" sz="2000"/>
          </a:p>
        </xdr:txBody>
      </xdr:sp>
      <xdr:sp macro="" textlink="">
        <xdr:nvSpPr>
          <xdr:cNvPr id="220" name="ZoneTexte 45">
            <a:extLst>
              <a:ext uri="{FF2B5EF4-FFF2-40B4-BE49-F238E27FC236}">
                <a16:creationId xmlns:a16="http://schemas.microsoft.com/office/drawing/2014/main" id="{4F260CF5-679D-5DD3-AA11-39E5F6631321}"/>
              </a:ext>
            </a:extLst>
          </xdr:cNvPr>
          <xdr:cNvSpPr txBox="1"/>
        </xdr:nvSpPr>
        <xdr:spPr>
          <a:xfrm>
            <a:off x="1292938" y="5549838"/>
            <a:ext cx="528603" cy="290466"/>
          </a:xfrm>
          <a:prstGeom prst="rect">
            <a:avLst/>
          </a:prstGeom>
          <a:noFill/>
        </xdr:spPr>
        <xdr:txBody>
          <a:bodyPr wrap="square" rtlCol="0">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sz="1200">
                <a:solidFill>
                  <a:schemeClr val="accent1"/>
                </a:solidFill>
                <a:latin typeface="EDF 2020" panose="020B0503020203020204" pitchFamily="34" charset="0"/>
                <a:cs typeface="EDF 2020" panose="020B0503020203020204" pitchFamily="34" charset="0"/>
              </a:rPr>
              <a:t>Gas</a:t>
            </a:r>
          </a:p>
        </xdr:txBody>
      </xdr:sp>
    </xdr:grpSp>
    <xdr:clientData/>
  </xdr:twoCellAnchor>
  <xdr:twoCellAnchor>
    <xdr:from>
      <xdr:col>8</xdr:col>
      <xdr:colOff>365838</xdr:colOff>
      <xdr:row>5</xdr:row>
      <xdr:rowOff>2458992</xdr:rowOff>
    </xdr:from>
    <xdr:to>
      <xdr:col>11</xdr:col>
      <xdr:colOff>305546</xdr:colOff>
      <xdr:row>5</xdr:row>
      <xdr:rowOff>2724323</xdr:rowOff>
    </xdr:to>
    <xdr:grpSp>
      <xdr:nvGrpSpPr>
        <xdr:cNvPr id="206" name="Groupe 205">
          <a:extLst>
            <a:ext uri="{FF2B5EF4-FFF2-40B4-BE49-F238E27FC236}">
              <a16:creationId xmlns:a16="http://schemas.microsoft.com/office/drawing/2014/main" id="{476CD04B-A717-2ED9-A359-28AFED1FA51C}"/>
            </a:ext>
          </a:extLst>
        </xdr:cNvPr>
        <xdr:cNvGrpSpPr/>
      </xdr:nvGrpSpPr>
      <xdr:grpSpPr>
        <a:xfrm>
          <a:off x="19368213" y="3744867"/>
          <a:ext cx="2892458" cy="265331"/>
          <a:chOff x="914337" y="5552958"/>
          <a:chExt cx="3247253" cy="254558"/>
        </a:xfrm>
      </xdr:grpSpPr>
      <xdr:sp macro="" textlink="">
        <xdr:nvSpPr>
          <xdr:cNvPr id="216" name="Rectangle 215">
            <a:extLst>
              <a:ext uri="{FF2B5EF4-FFF2-40B4-BE49-F238E27FC236}">
                <a16:creationId xmlns:a16="http://schemas.microsoft.com/office/drawing/2014/main" id="{96377361-AA1B-6355-8472-DC8CD1A1F64D}"/>
              </a:ext>
            </a:extLst>
          </xdr:cNvPr>
          <xdr:cNvSpPr/>
        </xdr:nvSpPr>
        <xdr:spPr>
          <a:xfrm>
            <a:off x="914337" y="5580253"/>
            <a:ext cx="360000" cy="180000"/>
          </a:xfrm>
          <a:prstGeom prst="rect">
            <a:avLst/>
          </a:prstGeom>
          <a:solidFill>
            <a:schemeClr val="accent6">
              <a:lumMod val="60000"/>
              <a:lumOff val="40000"/>
            </a:schemeClr>
          </a:solidFill>
          <a:ln>
            <a:solidFill>
              <a:schemeClr val="accent6">
                <a:lumMod val="60000"/>
                <a:lumOff val="4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fr-FR"/>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GB" sz="2000"/>
          </a:p>
        </xdr:txBody>
      </xdr:sp>
      <xdr:sp macro="" textlink="">
        <xdr:nvSpPr>
          <xdr:cNvPr id="217" name="ZoneTexte 48">
            <a:extLst>
              <a:ext uri="{FF2B5EF4-FFF2-40B4-BE49-F238E27FC236}">
                <a16:creationId xmlns:a16="http://schemas.microsoft.com/office/drawing/2014/main" id="{E3CAAC1C-3C1F-9253-0B5A-E8F0C585479F}"/>
              </a:ext>
            </a:extLst>
          </xdr:cNvPr>
          <xdr:cNvSpPr txBox="1"/>
        </xdr:nvSpPr>
        <xdr:spPr>
          <a:xfrm>
            <a:off x="1287285" y="5552958"/>
            <a:ext cx="2874305" cy="254558"/>
          </a:xfrm>
          <a:prstGeom prst="rect">
            <a:avLst/>
          </a:prstGeom>
          <a:noFill/>
        </xdr:spPr>
        <xdr:txBody>
          <a:bodyPr wrap="square" rtlCol="0">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lvl="0" defTabSz="871538" fontAlgn="base">
              <a:spcAft>
                <a:spcPct val="0"/>
              </a:spcAft>
              <a:buSzPct val="115000"/>
            </a:pPr>
            <a:r>
              <a:rPr lang="en-GB" sz="1200">
                <a:solidFill>
                  <a:schemeClr val="accent1"/>
                </a:solidFill>
                <a:latin typeface="EDF 2020" panose="020B0503020203020204" pitchFamily="34" charset="0"/>
                <a:cs typeface="EDF 2020" panose="020B0503020203020204" pitchFamily="34" charset="0"/>
              </a:rPr>
              <a:t>Renewables, excl. hydro</a:t>
            </a:r>
          </a:p>
        </xdr:txBody>
      </xdr:sp>
    </xdr:grpSp>
    <xdr:clientData/>
  </xdr:twoCellAnchor>
  <xdr:twoCellAnchor>
    <xdr:from>
      <xdr:col>8</xdr:col>
      <xdr:colOff>316060</xdr:colOff>
      <xdr:row>5</xdr:row>
      <xdr:rowOff>1959209</xdr:rowOff>
    </xdr:from>
    <xdr:to>
      <xdr:col>8</xdr:col>
      <xdr:colOff>1339802</xdr:colOff>
      <xdr:row>5</xdr:row>
      <xdr:rowOff>2227984</xdr:rowOff>
    </xdr:to>
    <xdr:grpSp>
      <xdr:nvGrpSpPr>
        <xdr:cNvPr id="207" name="Groupe 206">
          <a:extLst>
            <a:ext uri="{FF2B5EF4-FFF2-40B4-BE49-F238E27FC236}">
              <a16:creationId xmlns:a16="http://schemas.microsoft.com/office/drawing/2014/main" id="{168E8825-8E3E-96F8-391C-676601FC0AE3}"/>
            </a:ext>
          </a:extLst>
        </xdr:cNvPr>
        <xdr:cNvGrpSpPr/>
      </xdr:nvGrpSpPr>
      <xdr:grpSpPr>
        <a:xfrm>
          <a:off x="19318435" y="3245084"/>
          <a:ext cx="1023742" cy="268775"/>
          <a:chOff x="914337" y="5549875"/>
          <a:chExt cx="1053240" cy="280811"/>
        </a:xfrm>
      </xdr:grpSpPr>
      <xdr:sp macro="" textlink="">
        <xdr:nvSpPr>
          <xdr:cNvPr id="214" name="Rectangle 213">
            <a:extLst>
              <a:ext uri="{FF2B5EF4-FFF2-40B4-BE49-F238E27FC236}">
                <a16:creationId xmlns:a16="http://schemas.microsoft.com/office/drawing/2014/main" id="{01722C65-E066-0801-94B1-AF94888B57CB}"/>
              </a:ext>
            </a:extLst>
          </xdr:cNvPr>
          <xdr:cNvSpPr/>
        </xdr:nvSpPr>
        <xdr:spPr>
          <a:xfrm>
            <a:off x="914337" y="5580253"/>
            <a:ext cx="360000" cy="180000"/>
          </a:xfrm>
          <a:prstGeom prst="rect">
            <a:avLst/>
          </a:prstGeom>
          <a:solidFill>
            <a:schemeClr val="accent6"/>
          </a:solidFill>
          <a:ln>
            <a:solidFill>
              <a:schemeClr val="accent6"/>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fr-FR"/>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GB" sz="2000"/>
          </a:p>
        </xdr:txBody>
      </xdr:sp>
      <xdr:sp macro="" textlink="">
        <xdr:nvSpPr>
          <xdr:cNvPr id="215" name="ZoneTexte 51">
            <a:extLst>
              <a:ext uri="{FF2B5EF4-FFF2-40B4-BE49-F238E27FC236}">
                <a16:creationId xmlns:a16="http://schemas.microsoft.com/office/drawing/2014/main" id="{3660B3C0-5B9F-5ADF-B520-EE0E972A9CA0}"/>
              </a:ext>
            </a:extLst>
          </xdr:cNvPr>
          <xdr:cNvSpPr txBox="1"/>
        </xdr:nvSpPr>
        <xdr:spPr>
          <a:xfrm>
            <a:off x="1293282" y="5549875"/>
            <a:ext cx="674295" cy="280811"/>
          </a:xfrm>
          <a:prstGeom prst="rect">
            <a:avLst/>
          </a:prstGeom>
          <a:noFill/>
        </xdr:spPr>
        <xdr:txBody>
          <a:bodyPr wrap="square" rtlCol="0">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sz="1200">
                <a:solidFill>
                  <a:schemeClr val="accent1"/>
                </a:solidFill>
                <a:latin typeface="EDF 2020" panose="020B0503020203020204" pitchFamily="34" charset="0"/>
                <a:cs typeface="EDF 2020" panose="020B0503020203020204" pitchFamily="34" charset="0"/>
              </a:rPr>
              <a:t>Hydro</a:t>
            </a:r>
          </a:p>
        </xdr:txBody>
      </xdr:sp>
    </xdr:grpSp>
    <xdr:clientData/>
  </xdr:twoCellAnchor>
  <xdr:twoCellAnchor>
    <xdr:from>
      <xdr:col>8</xdr:col>
      <xdr:colOff>365592</xdr:colOff>
      <xdr:row>5</xdr:row>
      <xdr:rowOff>3337157</xdr:rowOff>
    </xdr:from>
    <xdr:to>
      <xdr:col>8</xdr:col>
      <xdr:colOff>1491241</xdr:colOff>
      <xdr:row>5</xdr:row>
      <xdr:rowOff>3635142</xdr:rowOff>
    </xdr:to>
    <xdr:grpSp>
      <xdr:nvGrpSpPr>
        <xdr:cNvPr id="208" name="Groupe 207">
          <a:extLst>
            <a:ext uri="{FF2B5EF4-FFF2-40B4-BE49-F238E27FC236}">
              <a16:creationId xmlns:a16="http://schemas.microsoft.com/office/drawing/2014/main" id="{AB812231-3630-1643-9544-88E589E71922}"/>
            </a:ext>
          </a:extLst>
        </xdr:cNvPr>
        <xdr:cNvGrpSpPr/>
      </xdr:nvGrpSpPr>
      <xdr:grpSpPr>
        <a:xfrm>
          <a:off x="19367967" y="4623032"/>
          <a:ext cx="1125649" cy="297985"/>
          <a:chOff x="914337" y="5552921"/>
          <a:chExt cx="1165797" cy="270362"/>
        </a:xfrm>
      </xdr:grpSpPr>
      <xdr:sp macro="" textlink="">
        <xdr:nvSpPr>
          <xdr:cNvPr id="212" name="Rectangle 211">
            <a:extLst>
              <a:ext uri="{FF2B5EF4-FFF2-40B4-BE49-F238E27FC236}">
                <a16:creationId xmlns:a16="http://schemas.microsoft.com/office/drawing/2014/main" id="{F332AD53-C9FC-F4C7-9613-A2F062AE50B8}"/>
              </a:ext>
            </a:extLst>
          </xdr:cNvPr>
          <xdr:cNvSpPr/>
        </xdr:nvSpPr>
        <xdr:spPr>
          <a:xfrm>
            <a:off x="914337" y="5580253"/>
            <a:ext cx="360000" cy="180000"/>
          </a:xfrm>
          <a:prstGeom prst="rect">
            <a:avLst/>
          </a:prstGeom>
          <a:solidFill>
            <a:schemeClr val="bg2">
              <a:lumMod val="50000"/>
            </a:schemeClr>
          </a:solid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fr-FR"/>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GB" sz="2000"/>
          </a:p>
        </xdr:txBody>
      </xdr:sp>
      <xdr:sp macro="" textlink="">
        <xdr:nvSpPr>
          <xdr:cNvPr id="213" name="ZoneTexte 54">
            <a:extLst>
              <a:ext uri="{FF2B5EF4-FFF2-40B4-BE49-F238E27FC236}">
                <a16:creationId xmlns:a16="http://schemas.microsoft.com/office/drawing/2014/main" id="{DA7908A5-E61B-DE60-8CB2-33E6122BE984}"/>
              </a:ext>
            </a:extLst>
          </xdr:cNvPr>
          <xdr:cNvSpPr txBox="1"/>
        </xdr:nvSpPr>
        <xdr:spPr>
          <a:xfrm>
            <a:off x="1288123" y="5552921"/>
            <a:ext cx="792011" cy="270362"/>
          </a:xfrm>
          <a:prstGeom prst="rect">
            <a:avLst/>
          </a:prstGeom>
          <a:noFill/>
        </xdr:spPr>
        <xdr:txBody>
          <a:bodyPr wrap="square" rtlCol="0">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sz="1200">
                <a:solidFill>
                  <a:schemeClr val="accent1"/>
                </a:solidFill>
                <a:latin typeface="EDF 2020" panose="020B0503020203020204" pitchFamily="34" charset="0"/>
                <a:cs typeface="EDF 2020" panose="020B0503020203020204" pitchFamily="34" charset="0"/>
              </a:rPr>
              <a:t>Fuel oil</a:t>
            </a:r>
          </a:p>
        </xdr:txBody>
      </xdr:sp>
    </xdr:grpSp>
    <xdr:clientData/>
  </xdr:twoCellAnchor>
  <xdr:twoCellAnchor>
    <xdr:from>
      <xdr:col>8</xdr:col>
      <xdr:colOff>346175</xdr:colOff>
      <xdr:row>5</xdr:row>
      <xdr:rowOff>3825695</xdr:rowOff>
    </xdr:from>
    <xdr:to>
      <xdr:col>8</xdr:col>
      <xdr:colOff>1220072</xdr:colOff>
      <xdr:row>5</xdr:row>
      <xdr:rowOff>4095105</xdr:rowOff>
    </xdr:to>
    <xdr:grpSp>
      <xdr:nvGrpSpPr>
        <xdr:cNvPr id="209" name="Groupe 208">
          <a:extLst>
            <a:ext uri="{FF2B5EF4-FFF2-40B4-BE49-F238E27FC236}">
              <a16:creationId xmlns:a16="http://schemas.microsoft.com/office/drawing/2014/main" id="{491EC7E8-EF84-4A64-16A4-36BA7FA92306}"/>
            </a:ext>
          </a:extLst>
        </xdr:cNvPr>
        <xdr:cNvGrpSpPr/>
      </xdr:nvGrpSpPr>
      <xdr:grpSpPr>
        <a:xfrm>
          <a:off x="19348550" y="5111570"/>
          <a:ext cx="873897" cy="269410"/>
          <a:chOff x="914337" y="5552943"/>
          <a:chExt cx="910326" cy="273637"/>
        </a:xfrm>
      </xdr:grpSpPr>
      <xdr:sp macro="" textlink="">
        <xdr:nvSpPr>
          <xdr:cNvPr id="210" name="Rectangle 209">
            <a:extLst>
              <a:ext uri="{FF2B5EF4-FFF2-40B4-BE49-F238E27FC236}">
                <a16:creationId xmlns:a16="http://schemas.microsoft.com/office/drawing/2014/main" id="{2695B462-3FB9-1584-A273-23C8BBE3FEBE}"/>
              </a:ext>
            </a:extLst>
          </xdr:cNvPr>
          <xdr:cNvSpPr/>
        </xdr:nvSpPr>
        <xdr:spPr>
          <a:xfrm>
            <a:off x="914337" y="5580253"/>
            <a:ext cx="360000" cy="180000"/>
          </a:xfrm>
          <a:prstGeom prst="rect">
            <a:avLst/>
          </a:prstGeom>
          <a:solidFill>
            <a:schemeClr val="tx1">
              <a:lumMod val="50000"/>
            </a:schemeClr>
          </a:solidFill>
          <a:ln>
            <a:solidFill>
              <a:schemeClr val="tx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fr-FR"/>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GB" sz="2000"/>
          </a:p>
        </xdr:txBody>
      </xdr:sp>
      <xdr:sp macro="" textlink="">
        <xdr:nvSpPr>
          <xdr:cNvPr id="211" name="ZoneTexte 57">
            <a:extLst>
              <a:ext uri="{FF2B5EF4-FFF2-40B4-BE49-F238E27FC236}">
                <a16:creationId xmlns:a16="http://schemas.microsoft.com/office/drawing/2014/main" id="{C9657617-63D8-5647-FBD2-7E639985B098}"/>
              </a:ext>
            </a:extLst>
          </xdr:cNvPr>
          <xdr:cNvSpPr txBox="1"/>
        </xdr:nvSpPr>
        <xdr:spPr>
          <a:xfrm>
            <a:off x="1290541" y="5552943"/>
            <a:ext cx="534122" cy="273637"/>
          </a:xfrm>
          <a:prstGeom prst="rect">
            <a:avLst/>
          </a:prstGeom>
          <a:noFill/>
        </xdr:spPr>
        <xdr:txBody>
          <a:bodyPr wrap="square" rtlCol="0">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sz="1200">
                <a:solidFill>
                  <a:schemeClr val="accent1"/>
                </a:solidFill>
                <a:latin typeface="EDF 2020" panose="020B0503020203020204" pitchFamily="34" charset="0"/>
                <a:cs typeface="EDF 2020" panose="020B0503020203020204" pitchFamily="34" charset="0"/>
              </a:rPr>
              <a:t>Coal</a:t>
            </a:r>
          </a:p>
        </xdr:txBody>
      </xdr:sp>
    </xdr:grpSp>
    <xdr:clientData/>
  </xdr:twoCellAnchor>
  <xdr:twoCellAnchor>
    <xdr:from>
      <xdr:col>3</xdr:col>
      <xdr:colOff>1573530</xdr:colOff>
      <xdr:row>5</xdr:row>
      <xdr:rowOff>1043940</xdr:rowOff>
    </xdr:from>
    <xdr:to>
      <xdr:col>7</xdr:col>
      <xdr:colOff>386570</xdr:colOff>
      <xdr:row>5</xdr:row>
      <xdr:rowOff>5010307</xdr:rowOff>
    </xdr:to>
    <xdr:grpSp>
      <xdr:nvGrpSpPr>
        <xdr:cNvPr id="21" name="Groupe 20">
          <a:extLst>
            <a:ext uri="{FF2B5EF4-FFF2-40B4-BE49-F238E27FC236}">
              <a16:creationId xmlns:a16="http://schemas.microsoft.com/office/drawing/2014/main" id="{821B542D-EC56-A041-3F79-19693A29ECDF}"/>
            </a:ext>
          </a:extLst>
        </xdr:cNvPr>
        <xdr:cNvGrpSpPr/>
      </xdr:nvGrpSpPr>
      <xdr:grpSpPr>
        <a:xfrm>
          <a:off x="9812655" y="2329815"/>
          <a:ext cx="7512540" cy="3966367"/>
          <a:chOff x="11454269" y="2352545"/>
          <a:chExt cx="7899307" cy="3946682"/>
        </a:xfrm>
      </xdr:grpSpPr>
      <xdr:graphicFrame macro="">
        <xdr:nvGraphicFramePr>
          <xdr:cNvPr id="2" name="Graphique 1">
            <a:extLst>
              <a:ext uri="{FF2B5EF4-FFF2-40B4-BE49-F238E27FC236}">
                <a16:creationId xmlns:a16="http://schemas.microsoft.com/office/drawing/2014/main" id="{8C3604AE-B54B-441E-917A-897D996F8B2D}"/>
              </a:ext>
            </a:extLst>
          </xdr:cNvPr>
          <xdr:cNvGraphicFramePr>
            <a:graphicFrameLocks/>
          </xdr:cNvGraphicFramePr>
        </xdr:nvGraphicFramePr>
        <xdr:xfrm>
          <a:off x="11454269" y="2352545"/>
          <a:ext cx="7899307" cy="3915294"/>
        </xdr:xfrm>
        <a:graphic>
          <a:graphicData uri="http://schemas.openxmlformats.org/drawingml/2006/chart">
            <c:chart xmlns:c="http://schemas.openxmlformats.org/drawingml/2006/chart" xmlns:r="http://schemas.openxmlformats.org/officeDocument/2006/relationships" r:id="rId3"/>
          </a:graphicData>
        </a:graphic>
      </xdr:graphicFrame>
      <xdr:sp macro="" textlink="">
        <xdr:nvSpPr>
          <xdr:cNvPr id="34" name="ZoneTexte 33">
            <a:extLst>
              <a:ext uri="{FF2B5EF4-FFF2-40B4-BE49-F238E27FC236}">
                <a16:creationId xmlns:a16="http://schemas.microsoft.com/office/drawing/2014/main" id="{387252FD-A439-4C2A-8D1E-A0A3ADCBD154}"/>
              </a:ext>
            </a:extLst>
          </xdr:cNvPr>
          <xdr:cNvSpPr txBox="1"/>
        </xdr:nvSpPr>
        <xdr:spPr>
          <a:xfrm>
            <a:off x="14541903" y="3845660"/>
            <a:ext cx="1769156" cy="879187"/>
          </a:xfrm>
          <a:prstGeom prst="rect">
            <a:avLst/>
          </a:prstGeom>
          <a:solidFill>
            <a:schemeClr val="lt1"/>
          </a:solidFill>
          <a:ln w="9525" cmpd="sng">
            <a:noFill/>
          </a:ln>
          <a:effectLst>
            <a:outerShdw blurRad="50800" dist="50800" dir="5400000" algn="ctr" rotWithShape="0">
              <a:srgbClr val="000000">
                <a:alpha val="0"/>
              </a:srgb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fr-FR" sz="2000" b="1">
                <a:solidFill>
                  <a:srgbClr val="002060"/>
                </a:solidFill>
                <a:latin typeface="EDF 2020" panose="020B0503020203020204" pitchFamily="34" charset="0"/>
                <a:cs typeface="EDF 2020" panose="020B0503020203020204" pitchFamily="34" charset="0"/>
              </a:rPr>
              <a:t>Group</a:t>
            </a:r>
            <a:r>
              <a:rPr lang="fr-FR" sz="2000" b="1" baseline="0">
                <a:solidFill>
                  <a:srgbClr val="002060"/>
                </a:solidFill>
                <a:latin typeface="EDF 2020" panose="020B0503020203020204" pitchFamily="34" charset="0"/>
                <a:cs typeface="EDF 2020" panose="020B0503020203020204" pitchFamily="34" charset="0"/>
              </a:rPr>
              <a:t> Total</a:t>
            </a:r>
            <a:endParaRPr lang="fr-FR" sz="2000" b="1">
              <a:solidFill>
                <a:srgbClr val="002060"/>
              </a:solidFill>
              <a:latin typeface="EDF 2020" panose="020B0503020203020204" pitchFamily="34" charset="0"/>
              <a:cs typeface="EDF 2020" panose="020B0503020203020204" pitchFamily="34" charset="0"/>
            </a:endParaRPr>
          </a:p>
          <a:p>
            <a:pPr algn="ctr"/>
            <a:r>
              <a:rPr lang="fr-FR" sz="2000" b="1">
                <a:solidFill>
                  <a:srgbClr val="002060"/>
                </a:solidFill>
                <a:latin typeface="EDF 2020" panose="020B0503020203020204" pitchFamily="34" charset="0"/>
                <a:cs typeface="EDF 2020" panose="020B0503020203020204" pitchFamily="34" charset="0"/>
              </a:rPr>
              <a:t>119,8GW</a:t>
            </a:r>
          </a:p>
        </xdr:txBody>
      </xdr:sp>
      <xdr:sp macro="" textlink="">
        <xdr:nvSpPr>
          <xdr:cNvPr id="36" name="Arc plein 50">
            <a:extLst>
              <a:ext uri="{FF2B5EF4-FFF2-40B4-BE49-F238E27FC236}">
                <a16:creationId xmlns:a16="http://schemas.microsoft.com/office/drawing/2014/main" id="{C8EDDF90-98A5-41BC-BE12-96B7230E7E6B}"/>
              </a:ext>
            </a:extLst>
          </xdr:cNvPr>
          <xdr:cNvSpPr/>
        </xdr:nvSpPr>
        <xdr:spPr>
          <a:xfrm rot="15819898">
            <a:off x="13439022" y="2338658"/>
            <a:ext cx="3932718" cy="3988419"/>
          </a:xfrm>
          <a:prstGeom prst="blockArc">
            <a:avLst>
              <a:gd name="adj1" fmla="val 528293"/>
              <a:gd name="adj2" fmla="val 19156132"/>
              <a:gd name="adj3" fmla="val 0"/>
            </a:avLst>
          </a:prstGeom>
          <a:solidFill>
            <a:schemeClr val="tx1"/>
          </a:solidFill>
          <a:ln>
            <a:solidFill>
              <a:srgbClr val="88D95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rtl="0">
              <a:defRPr lang="en-GB"/>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endParaRPr kumimoji="0" lang="en-GB" sz="1800" b="0" i="0" u="none" strike="noStrike" kern="1200" cap="none" spc="0" normalizeH="0" baseline="0">
              <a:ln>
                <a:noFill/>
              </a:ln>
              <a:solidFill>
                <a:srgbClr val="5F5F5F"/>
              </a:solidFill>
              <a:effectLst/>
              <a:uLnTx/>
              <a:uFillTx/>
              <a:latin typeface="Arial" panose="020B0604020202020204"/>
              <a:ea typeface="+mn-ea"/>
              <a:cs typeface="+mn-cs"/>
            </a:endParaRPr>
          </a:p>
        </xdr:txBody>
      </xdr:sp>
      <xdr:sp macro="" textlink="">
        <xdr:nvSpPr>
          <xdr:cNvPr id="4" name="ZoneTexte 3">
            <a:extLst>
              <a:ext uri="{FF2B5EF4-FFF2-40B4-BE49-F238E27FC236}">
                <a16:creationId xmlns:a16="http://schemas.microsoft.com/office/drawing/2014/main" id="{A5B89431-DBC1-454B-AFD8-808EC4029D49}"/>
              </a:ext>
            </a:extLst>
          </xdr:cNvPr>
          <xdr:cNvSpPr txBox="1"/>
        </xdr:nvSpPr>
        <xdr:spPr>
          <a:xfrm>
            <a:off x="14976617" y="2584037"/>
            <a:ext cx="485349" cy="3987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fr-FR" sz="1200" b="1">
                <a:solidFill>
                  <a:schemeClr val="bg1"/>
                </a:solidFill>
              </a:rPr>
              <a:t>2%</a:t>
            </a:r>
          </a:p>
        </xdr:txBody>
      </xdr:sp>
      <xdr:sp macro="" textlink="">
        <xdr:nvSpPr>
          <xdr:cNvPr id="6" name="ZoneTexte 5">
            <a:extLst>
              <a:ext uri="{FF2B5EF4-FFF2-40B4-BE49-F238E27FC236}">
                <a16:creationId xmlns:a16="http://schemas.microsoft.com/office/drawing/2014/main" id="{824E6011-68C2-42C2-ACC1-EB9CD758A143}"/>
              </a:ext>
            </a:extLst>
          </xdr:cNvPr>
          <xdr:cNvSpPr txBox="1"/>
        </xdr:nvSpPr>
        <xdr:spPr>
          <a:xfrm>
            <a:off x="15169756" y="2446326"/>
            <a:ext cx="484091" cy="3987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fr-FR" sz="1200" b="1">
                <a:solidFill>
                  <a:schemeClr val="bg1"/>
                </a:solidFill>
              </a:rPr>
              <a:t>1%</a:t>
            </a:r>
          </a:p>
        </xdr:txBody>
      </xdr:sp>
      <xdr:sp macro="" textlink="">
        <xdr:nvSpPr>
          <xdr:cNvPr id="7" name="ZoneTexte 6">
            <a:extLst>
              <a:ext uri="{FF2B5EF4-FFF2-40B4-BE49-F238E27FC236}">
                <a16:creationId xmlns:a16="http://schemas.microsoft.com/office/drawing/2014/main" id="{235612C2-1920-4986-9671-6B999741F8CB}"/>
              </a:ext>
            </a:extLst>
          </xdr:cNvPr>
          <xdr:cNvSpPr txBox="1"/>
        </xdr:nvSpPr>
        <xdr:spPr>
          <a:xfrm>
            <a:off x="16576859" y="3312145"/>
            <a:ext cx="485349" cy="4050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fr-FR" sz="1200" b="1">
                <a:solidFill>
                  <a:schemeClr val="bg1"/>
                </a:solidFill>
              </a:rPr>
              <a:t>57%</a:t>
            </a:r>
          </a:p>
        </xdr:txBody>
      </xdr:sp>
      <xdr:sp macro="" textlink="">
        <xdr:nvSpPr>
          <xdr:cNvPr id="8" name="ZoneTexte 7">
            <a:extLst>
              <a:ext uri="{FF2B5EF4-FFF2-40B4-BE49-F238E27FC236}">
                <a16:creationId xmlns:a16="http://schemas.microsoft.com/office/drawing/2014/main" id="{7F9C2F15-116A-4058-80D9-4F90C8189849}"/>
              </a:ext>
            </a:extLst>
          </xdr:cNvPr>
          <xdr:cNvSpPr txBox="1"/>
        </xdr:nvSpPr>
        <xdr:spPr>
          <a:xfrm>
            <a:off x="13794598" y="4921946"/>
            <a:ext cx="494874" cy="4146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fr-FR" sz="1200" b="1">
                <a:solidFill>
                  <a:schemeClr val="bg1"/>
                </a:solidFill>
              </a:rPr>
              <a:t>18%</a:t>
            </a:r>
          </a:p>
        </xdr:txBody>
      </xdr:sp>
      <xdr:sp macro="" textlink="">
        <xdr:nvSpPr>
          <xdr:cNvPr id="9" name="ZoneTexte 8">
            <a:extLst>
              <a:ext uri="{FF2B5EF4-FFF2-40B4-BE49-F238E27FC236}">
                <a16:creationId xmlns:a16="http://schemas.microsoft.com/office/drawing/2014/main" id="{0AC5C802-B344-4322-81F9-4AADD8C83F19}"/>
              </a:ext>
            </a:extLst>
          </xdr:cNvPr>
          <xdr:cNvSpPr txBox="1"/>
        </xdr:nvSpPr>
        <xdr:spPr>
          <a:xfrm>
            <a:off x="13728917" y="3533362"/>
            <a:ext cx="494874" cy="4082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fr-FR" sz="1200" b="1">
                <a:solidFill>
                  <a:schemeClr val="bg1"/>
                </a:solidFill>
              </a:rPr>
              <a:t>13%</a:t>
            </a:r>
          </a:p>
        </xdr:txBody>
      </xdr:sp>
      <xdr:sp macro="" textlink="">
        <xdr:nvSpPr>
          <xdr:cNvPr id="13" name="ZoneTexte 12">
            <a:extLst>
              <a:ext uri="{FF2B5EF4-FFF2-40B4-BE49-F238E27FC236}">
                <a16:creationId xmlns:a16="http://schemas.microsoft.com/office/drawing/2014/main" id="{C134040A-CFAD-47D4-BD59-9C152EA1656C}"/>
              </a:ext>
            </a:extLst>
          </xdr:cNvPr>
          <xdr:cNvSpPr txBox="1"/>
        </xdr:nvSpPr>
        <xdr:spPr>
          <a:xfrm>
            <a:off x="14455113" y="2790642"/>
            <a:ext cx="494874" cy="4082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fr-FR" sz="1200" b="1">
                <a:solidFill>
                  <a:schemeClr val="bg1"/>
                </a:solidFill>
              </a:rPr>
              <a:t>9%</a:t>
            </a:r>
          </a:p>
        </xdr:txBody>
      </xdr:sp>
      <xdr:sp macro="" textlink="">
        <xdr:nvSpPr>
          <xdr:cNvPr id="16" name="TextBox 46">
            <a:extLst>
              <a:ext uri="{FF2B5EF4-FFF2-40B4-BE49-F238E27FC236}">
                <a16:creationId xmlns:a16="http://schemas.microsoft.com/office/drawing/2014/main" id="{DD85C93F-297A-4D6A-B9B7-A45E31354A26}"/>
              </a:ext>
            </a:extLst>
          </xdr:cNvPr>
          <xdr:cNvSpPr txBox="1"/>
        </xdr:nvSpPr>
        <xdr:spPr>
          <a:xfrm>
            <a:off x="17100035" y="2925096"/>
            <a:ext cx="2146397" cy="3215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GB" sz="1400" b="1">
                <a:solidFill>
                  <a:schemeClr val="accent6">
                    <a:lumMod val="60000"/>
                    <a:lumOff val="40000"/>
                  </a:schemeClr>
                </a:solidFill>
                <a:latin typeface="EDF 2020" panose="020B0503020203020204" pitchFamily="34" charset="0"/>
                <a:ea typeface="+mn-ea"/>
                <a:cs typeface="EDF 2020" panose="020B0503020203020204" pitchFamily="34" charset="0"/>
              </a:rPr>
              <a:t>88%</a:t>
            </a:r>
            <a:r>
              <a:rPr lang="en-GB" sz="1400" b="1" baseline="0">
                <a:solidFill>
                  <a:schemeClr val="accent6">
                    <a:lumMod val="60000"/>
                    <a:lumOff val="40000"/>
                  </a:schemeClr>
                </a:solidFill>
                <a:latin typeface="EDF 2020" panose="020B0503020203020204" pitchFamily="34" charset="0"/>
                <a:ea typeface="+mn-ea"/>
                <a:cs typeface="EDF 2020" panose="020B0503020203020204" pitchFamily="34" charset="0"/>
              </a:rPr>
              <a:t> decarbonised</a:t>
            </a:r>
            <a:endParaRPr lang="en-GB" sz="1400" b="1">
              <a:solidFill>
                <a:schemeClr val="accent6">
                  <a:lumMod val="60000"/>
                  <a:lumOff val="40000"/>
                </a:schemeClr>
              </a:solidFill>
              <a:latin typeface="EDF 2020" panose="020B0503020203020204" pitchFamily="34" charset="0"/>
              <a:ea typeface="+mn-ea"/>
              <a:cs typeface="EDF 2020" panose="020B0503020203020204" pitchFamily="34" charset="0"/>
            </a:endParaRPr>
          </a:p>
        </xdr:txBody>
      </xdr:sp>
    </xdr:grpSp>
    <xdr:clientData/>
  </xdr:twoCellAnchor>
</xdr:wsDr>
</file>

<file path=xl/drawings/drawing3.xml><?xml version="1.0" encoding="utf-8"?>
<xdr:wsDr xmlns:xdr="http://schemas.openxmlformats.org/drawingml/2006/spreadsheetDrawing" xmlns:a="http://schemas.openxmlformats.org/drawingml/2006/main">
  <xdr:oneCellAnchor>
    <xdr:from>
      <xdr:col>0</xdr:col>
      <xdr:colOff>217656</xdr:colOff>
      <xdr:row>0</xdr:row>
      <xdr:rowOff>125381</xdr:rowOff>
    </xdr:from>
    <xdr:ext cx="907651" cy="403786"/>
    <xdr:pic>
      <xdr:nvPicPr>
        <xdr:cNvPr id="2" name="Image 1" descr="EDF_Logo_blanc.png">
          <a:extLst>
            <a:ext uri="{FF2B5EF4-FFF2-40B4-BE49-F238E27FC236}">
              <a16:creationId xmlns:a16="http://schemas.microsoft.com/office/drawing/2014/main" id="{389D0042-848D-4273-B37A-D3872827144C}"/>
            </a:ext>
          </a:extLst>
        </xdr:cNvPr>
        <xdr:cNvPicPr>
          <a:picLocks noChangeAspect="1"/>
        </xdr:cNvPicPr>
      </xdr:nvPicPr>
      <xdr:blipFill>
        <a:blip xmlns:r="http://schemas.openxmlformats.org/officeDocument/2006/relationships" r:embed="rId1" cstate="print"/>
        <a:stretch>
          <a:fillRect/>
        </a:stretch>
      </xdr:blipFill>
      <xdr:spPr>
        <a:xfrm>
          <a:off x="220831" y="122206"/>
          <a:ext cx="907651" cy="403786"/>
        </a:xfrm>
        <a:prstGeom prst="rect">
          <a:avLst/>
        </a:prstGeom>
      </xdr:spPr>
    </xdr:pic>
    <xdr:clientData/>
  </xdr:oneCellAnchor>
  <xdr:twoCellAnchor editAs="oneCell">
    <xdr:from>
      <xdr:col>4</xdr:col>
      <xdr:colOff>1187176</xdr:colOff>
      <xdr:row>6</xdr:row>
      <xdr:rowOff>63411</xdr:rowOff>
    </xdr:from>
    <xdr:to>
      <xdr:col>7</xdr:col>
      <xdr:colOff>706120</xdr:colOff>
      <xdr:row>30</xdr:row>
      <xdr:rowOff>15991</xdr:rowOff>
    </xdr:to>
    <xdr:pic>
      <xdr:nvPicPr>
        <xdr:cNvPr id="3" name="Picture 2">
          <a:extLst>
            <a:ext uri="{FF2B5EF4-FFF2-40B4-BE49-F238E27FC236}">
              <a16:creationId xmlns:a16="http://schemas.microsoft.com/office/drawing/2014/main" id="{A18E921B-E2B0-465D-9A2D-4BAD5E972F60}"/>
            </a:ext>
          </a:extLst>
        </xdr:cNvPr>
        <xdr:cNvPicPr>
          <a:picLocks noChangeAspect="1"/>
        </xdr:cNvPicPr>
      </xdr:nvPicPr>
      <xdr:blipFill>
        <a:blip xmlns:r="http://schemas.openxmlformats.org/officeDocument/2006/relationships" r:embed="rId2"/>
        <a:stretch>
          <a:fillRect/>
        </a:stretch>
      </xdr:blipFill>
      <xdr:spPr>
        <a:xfrm>
          <a:off x="8346801" y="1857286"/>
          <a:ext cx="4956449" cy="4754450"/>
        </a:xfrm>
        <a:prstGeom prst="rect">
          <a:avLst/>
        </a:prstGeom>
      </xdr:spPr>
    </xdr:pic>
    <xdr:clientData/>
  </xdr:twoCellAnchor>
  <xdr:twoCellAnchor>
    <xdr:from>
      <xdr:col>5</xdr:col>
      <xdr:colOff>523875</xdr:colOff>
      <xdr:row>31</xdr:row>
      <xdr:rowOff>127001</xdr:rowOff>
    </xdr:from>
    <xdr:to>
      <xdr:col>6</xdr:col>
      <xdr:colOff>2438608</xdr:colOff>
      <xdr:row>45</xdr:row>
      <xdr:rowOff>98830</xdr:rowOff>
    </xdr:to>
    <xdr:grpSp>
      <xdr:nvGrpSpPr>
        <xdr:cNvPr id="4" name="Groupe 3">
          <a:extLst>
            <a:ext uri="{FF2B5EF4-FFF2-40B4-BE49-F238E27FC236}">
              <a16:creationId xmlns:a16="http://schemas.microsoft.com/office/drawing/2014/main" id="{A8BCAE8F-1B17-4659-81DE-81BDB89CBB76}"/>
            </a:ext>
          </a:extLst>
        </xdr:cNvPr>
        <xdr:cNvGrpSpPr/>
      </xdr:nvGrpSpPr>
      <xdr:grpSpPr>
        <a:xfrm>
          <a:off x="9921875" y="6794501"/>
          <a:ext cx="3270458" cy="3559579"/>
          <a:chOff x="8451552" y="1632146"/>
          <a:chExt cx="2994023" cy="2976563"/>
        </a:xfrm>
      </xdr:grpSpPr>
      <xdr:sp macro="" textlink="">
        <xdr:nvSpPr>
          <xdr:cNvPr id="5" name="Freeform 23">
            <a:extLst>
              <a:ext uri="{FF2B5EF4-FFF2-40B4-BE49-F238E27FC236}">
                <a16:creationId xmlns:a16="http://schemas.microsoft.com/office/drawing/2014/main" id="{27CD4F2D-1345-43C7-29E8-0E4D1D09A874}"/>
              </a:ext>
            </a:extLst>
          </xdr:cNvPr>
          <xdr:cNvSpPr>
            <a:spLocks/>
          </xdr:cNvSpPr>
        </xdr:nvSpPr>
        <xdr:spPr bwMode="auto">
          <a:xfrm>
            <a:off x="9008132" y="1632146"/>
            <a:ext cx="1665288" cy="2976563"/>
          </a:xfrm>
          <a:custGeom>
            <a:avLst/>
            <a:gdLst>
              <a:gd name="T0" fmla="*/ 631 w 1924"/>
              <a:gd name="T1" fmla="*/ 40 h 3041"/>
              <a:gd name="T2" fmla="*/ 479 w 1924"/>
              <a:gd name="T3" fmla="*/ 52 h 3041"/>
              <a:gd name="T4" fmla="*/ 305 w 1924"/>
              <a:gd name="T5" fmla="*/ 139 h 3041"/>
              <a:gd name="T6" fmla="*/ 274 w 1924"/>
              <a:gd name="T7" fmla="*/ 289 h 3041"/>
              <a:gd name="T8" fmla="*/ 206 w 1924"/>
              <a:gd name="T9" fmla="*/ 401 h 3041"/>
              <a:gd name="T10" fmla="*/ 214 w 1924"/>
              <a:gd name="T11" fmla="*/ 513 h 3041"/>
              <a:gd name="T12" fmla="*/ 124 w 1924"/>
              <a:gd name="T13" fmla="*/ 619 h 3041"/>
              <a:gd name="T14" fmla="*/ 262 w 1924"/>
              <a:gd name="T15" fmla="*/ 704 h 3041"/>
              <a:gd name="T16" fmla="*/ 254 w 1924"/>
              <a:gd name="T17" fmla="*/ 766 h 3041"/>
              <a:gd name="T18" fmla="*/ 201 w 1924"/>
              <a:gd name="T19" fmla="*/ 919 h 3041"/>
              <a:gd name="T20" fmla="*/ 145 w 1924"/>
              <a:gd name="T21" fmla="*/ 917 h 3041"/>
              <a:gd name="T22" fmla="*/ 0 w 1924"/>
              <a:gd name="T23" fmla="*/ 1043 h 3041"/>
              <a:gd name="T24" fmla="*/ 201 w 1924"/>
              <a:gd name="T25" fmla="*/ 970 h 3041"/>
              <a:gd name="T26" fmla="*/ 226 w 1924"/>
              <a:gd name="T27" fmla="*/ 1082 h 3041"/>
              <a:gd name="T28" fmla="*/ 293 w 1924"/>
              <a:gd name="T29" fmla="*/ 961 h 3041"/>
              <a:gd name="T30" fmla="*/ 391 w 1924"/>
              <a:gd name="T31" fmla="*/ 1031 h 3041"/>
              <a:gd name="T32" fmla="*/ 301 w 1924"/>
              <a:gd name="T33" fmla="*/ 1339 h 3041"/>
              <a:gd name="T34" fmla="*/ 380 w 1924"/>
              <a:gd name="T35" fmla="*/ 1350 h 3041"/>
              <a:gd name="T36" fmla="*/ 462 w 1924"/>
              <a:gd name="T37" fmla="*/ 1341 h 3041"/>
              <a:gd name="T38" fmla="*/ 697 w 1924"/>
              <a:gd name="T39" fmla="*/ 1350 h 3041"/>
              <a:gd name="T40" fmla="*/ 724 w 1924"/>
              <a:gd name="T41" fmla="*/ 1583 h 3041"/>
              <a:gd name="T42" fmla="*/ 785 w 1924"/>
              <a:gd name="T43" fmla="*/ 1583 h 3041"/>
              <a:gd name="T44" fmla="*/ 769 w 1924"/>
              <a:gd name="T45" fmla="*/ 1690 h 3041"/>
              <a:gd name="T46" fmla="*/ 722 w 1924"/>
              <a:gd name="T47" fmla="*/ 1906 h 3041"/>
              <a:gd name="T48" fmla="*/ 579 w 1924"/>
              <a:gd name="T49" fmla="*/ 1897 h 3041"/>
              <a:gd name="T50" fmla="*/ 459 w 1924"/>
              <a:gd name="T51" fmla="*/ 1871 h 3041"/>
              <a:gd name="T52" fmla="*/ 445 w 1924"/>
              <a:gd name="T53" fmla="*/ 1932 h 3041"/>
              <a:gd name="T54" fmla="*/ 507 w 1924"/>
              <a:gd name="T55" fmla="*/ 2044 h 3041"/>
              <a:gd name="T56" fmla="*/ 483 w 1924"/>
              <a:gd name="T57" fmla="*/ 2228 h 3041"/>
              <a:gd name="T58" fmla="*/ 287 w 1924"/>
              <a:gd name="T59" fmla="*/ 2397 h 3041"/>
              <a:gd name="T60" fmla="*/ 328 w 1924"/>
              <a:gd name="T61" fmla="*/ 2491 h 3041"/>
              <a:gd name="T62" fmla="*/ 614 w 1924"/>
              <a:gd name="T63" fmla="*/ 2547 h 3041"/>
              <a:gd name="T64" fmla="*/ 764 w 1924"/>
              <a:gd name="T65" fmla="*/ 2626 h 3041"/>
              <a:gd name="T66" fmla="*/ 386 w 1924"/>
              <a:gd name="T67" fmla="*/ 2684 h 3041"/>
              <a:gd name="T68" fmla="*/ 254 w 1924"/>
              <a:gd name="T69" fmla="*/ 2827 h 3041"/>
              <a:gd name="T70" fmla="*/ 118 w 1924"/>
              <a:gd name="T71" fmla="*/ 3006 h 3041"/>
              <a:gd name="T72" fmla="*/ 265 w 1924"/>
              <a:gd name="T73" fmla="*/ 2953 h 3041"/>
              <a:gd name="T74" fmla="*/ 429 w 1924"/>
              <a:gd name="T75" fmla="*/ 2936 h 3041"/>
              <a:gd name="T76" fmla="*/ 583 w 1924"/>
              <a:gd name="T77" fmla="*/ 2927 h 3041"/>
              <a:gd name="T78" fmla="*/ 786 w 1924"/>
              <a:gd name="T79" fmla="*/ 2815 h 3041"/>
              <a:gd name="T80" fmla="*/ 1042 w 1924"/>
              <a:gd name="T81" fmla="*/ 2815 h 3041"/>
              <a:gd name="T82" fmla="*/ 1234 w 1924"/>
              <a:gd name="T83" fmla="*/ 2776 h 3041"/>
              <a:gd name="T84" fmla="*/ 1555 w 1924"/>
              <a:gd name="T85" fmla="*/ 2763 h 3041"/>
              <a:gd name="T86" fmla="*/ 1761 w 1924"/>
              <a:gd name="T87" fmla="*/ 2669 h 3041"/>
              <a:gd name="T88" fmla="*/ 1631 w 1924"/>
              <a:gd name="T89" fmla="*/ 2559 h 3041"/>
              <a:gd name="T90" fmla="*/ 1677 w 1924"/>
              <a:gd name="T91" fmla="*/ 2426 h 3041"/>
              <a:gd name="T92" fmla="*/ 1836 w 1924"/>
              <a:gd name="T93" fmla="*/ 2317 h 3041"/>
              <a:gd name="T94" fmla="*/ 1899 w 1924"/>
              <a:gd name="T95" fmla="*/ 2105 h 3041"/>
              <a:gd name="T96" fmla="*/ 1616 w 1924"/>
              <a:gd name="T97" fmla="*/ 2017 h 3041"/>
              <a:gd name="T98" fmla="*/ 1463 w 1924"/>
              <a:gd name="T99" fmla="*/ 2029 h 3041"/>
              <a:gd name="T100" fmla="*/ 1507 w 1924"/>
              <a:gd name="T101" fmla="*/ 1836 h 3041"/>
              <a:gd name="T102" fmla="*/ 1479 w 1924"/>
              <a:gd name="T103" fmla="*/ 1748 h 3041"/>
              <a:gd name="T104" fmla="*/ 1436 w 1924"/>
              <a:gd name="T105" fmla="*/ 1609 h 3041"/>
              <a:gd name="T106" fmla="*/ 1065 w 1924"/>
              <a:gd name="T107" fmla="*/ 1214 h 3041"/>
              <a:gd name="T108" fmla="*/ 932 w 1924"/>
              <a:gd name="T109" fmla="*/ 924 h 3041"/>
              <a:gd name="T110" fmla="*/ 654 w 1924"/>
              <a:gd name="T111" fmla="*/ 921 h 3041"/>
              <a:gd name="T112" fmla="*/ 826 w 1924"/>
              <a:gd name="T113" fmla="*/ 775 h 3041"/>
              <a:gd name="T114" fmla="*/ 1000 w 1924"/>
              <a:gd name="T115" fmla="*/ 535 h 3041"/>
              <a:gd name="T116" fmla="*/ 1014 w 1924"/>
              <a:gd name="T117" fmla="*/ 344 h 3041"/>
              <a:gd name="T118" fmla="*/ 825 w 1924"/>
              <a:gd name="T119" fmla="*/ 352 h 3041"/>
              <a:gd name="T120" fmla="*/ 601 w 1924"/>
              <a:gd name="T121" fmla="*/ 366 h 3041"/>
              <a:gd name="T122" fmla="*/ 597 w 1924"/>
              <a:gd name="T123" fmla="*/ 256 h 3041"/>
              <a:gd name="T124" fmla="*/ 783 w 1924"/>
              <a:gd name="T125" fmla="*/ 0 h 304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 ang="0">
                <a:pos x="T124" y="T125"/>
              </a:cxn>
            </a:cxnLst>
            <a:rect l="0" t="0" r="r" b="b"/>
            <a:pathLst>
              <a:path w="1924" h="3041">
                <a:moveTo>
                  <a:pt x="783" y="0"/>
                </a:moveTo>
                <a:lnTo>
                  <a:pt x="733" y="10"/>
                </a:lnTo>
                <a:lnTo>
                  <a:pt x="667" y="26"/>
                </a:lnTo>
                <a:lnTo>
                  <a:pt x="649" y="26"/>
                </a:lnTo>
                <a:lnTo>
                  <a:pt x="631" y="40"/>
                </a:lnTo>
                <a:lnTo>
                  <a:pt x="615" y="29"/>
                </a:lnTo>
                <a:lnTo>
                  <a:pt x="592" y="51"/>
                </a:lnTo>
                <a:lnTo>
                  <a:pt x="553" y="40"/>
                </a:lnTo>
                <a:lnTo>
                  <a:pt x="496" y="40"/>
                </a:lnTo>
                <a:lnTo>
                  <a:pt x="479" y="52"/>
                </a:lnTo>
                <a:lnTo>
                  <a:pt x="434" y="26"/>
                </a:lnTo>
                <a:lnTo>
                  <a:pt x="355" y="26"/>
                </a:lnTo>
                <a:lnTo>
                  <a:pt x="373" y="50"/>
                </a:lnTo>
                <a:lnTo>
                  <a:pt x="343" y="117"/>
                </a:lnTo>
                <a:lnTo>
                  <a:pt x="305" y="139"/>
                </a:lnTo>
                <a:lnTo>
                  <a:pt x="299" y="194"/>
                </a:lnTo>
                <a:lnTo>
                  <a:pt x="322" y="228"/>
                </a:lnTo>
                <a:lnTo>
                  <a:pt x="249" y="228"/>
                </a:lnTo>
                <a:lnTo>
                  <a:pt x="257" y="267"/>
                </a:lnTo>
                <a:lnTo>
                  <a:pt x="274" y="289"/>
                </a:lnTo>
                <a:lnTo>
                  <a:pt x="231" y="309"/>
                </a:lnTo>
                <a:lnTo>
                  <a:pt x="223" y="338"/>
                </a:lnTo>
                <a:lnTo>
                  <a:pt x="240" y="363"/>
                </a:lnTo>
                <a:lnTo>
                  <a:pt x="214" y="366"/>
                </a:lnTo>
                <a:lnTo>
                  <a:pt x="206" y="401"/>
                </a:lnTo>
                <a:lnTo>
                  <a:pt x="170" y="412"/>
                </a:lnTo>
                <a:lnTo>
                  <a:pt x="206" y="474"/>
                </a:lnTo>
                <a:lnTo>
                  <a:pt x="166" y="463"/>
                </a:lnTo>
                <a:lnTo>
                  <a:pt x="158" y="489"/>
                </a:lnTo>
                <a:lnTo>
                  <a:pt x="214" y="513"/>
                </a:lnTo>
                <a:lnTo>
                  <a:pt x="223" y="542"/>
                </a:lnTo>
                <a:lnTo>
                  <a:pt x="200" y="586"/>
                </a:lnTo>
                <a:lnTo>
                  <a:pt x="211" y="616"/>
                </a:lnTo>
                <a:lnTo>
                  <a:pt x="180" y="607"/>
                </a:lnTo>
                <a:lnTo>
                  <a:pt x="124" y="619"/>
                </a:lnTo>
                <a:lnTo>
                  <a:pt x="107" y="658"/>
                </a:lnTo>
                <a:lnTo>
                  <a:pt x="68" y="691"/>
                </a:lnTo>
                <a:lnTo>
                  <a:pt x="129" y="740"/>
                </a:lnTo>
                <a:lnTo>
                  <a:pt x="214" y="717"/>
                </a:lnTo>
                <a:lnTo>
                  <a:pt x="262" y="704"/>
                </a:lnTo>
                <a:lnTo>
                  <a:pt x="347" y="601"/>
                </a:lnTo>
                <a:lnTo>
                  <a:pt x="338" y="652"/>
                </a:lnTo>
                <a:lnTo>
                  <a:pt x="310" y="713"/>
                </a:lnTo>
                <a:lnTo>
                  <a:pt x="257" y="735"/>
                </a:lnTo>
                <a:lnTo>
                  <a:pt x="254" y="766"/>
                </a:lnTo>
                <a:lnTo>
                  <a:pt x="218" y="789"/>
                </a:lnTo>
                <a:lnTo>
                  <a:pt x="218" y="830"/>
                </a:lnTo>
                <a:lnTo>
                  <a:pt x="240" y="851"/>
                </a:lnTo>
                <a:lnTo>
                  <a:pt x="236" y="896"/>
                </a:lnTo>
                <a:lnTo>
                  <a:pt x="201" y="919"/>
                </a:lnTo>
                <a:lnTo>
                  <a:pt x="180" y="930"/>
                </a:lnTo>
                <a:lnTo>
                  <a:pt x="175" y="907"/>
                </a:lnTo>
                <a:lnTo>
                  <a:pt x="188" y="869"/>
                </a:lnTo>
                <a:lnTo>
                  <a:pt x="167" y="881"/>
                </a:lnTo>
                <a:lnTo>
                  <a:pt x="145" y="917"/>
                </a:lnTo>
                <a:lnTo>
                  <a:pt x="102" y="939"/>
                </a:lnTo>
                <a:lnTo>
                  <a:pt x="56" y="958"/>
                </a:lnTo>
                <a:lnTo>
                  <a:pt x="40" y="996"/>
                </a:lnTo>
                <a:lnTo>
                  <a:pt x="43" y="1012"/>
                </a:lnTo>
                <a:lnTo>
                  <a:pt x="0" y="1043"/>
                </a:lnTo>
                <a:lnTo>
                  <a:pt x="38" y="1054"/>
                </a:lnTo>
                <a:lnTo>
                  <a:pt x="107" y="1050"/>
                </a:lnTo>
                <a:lnTo>
                  <a:pt x="142" y="1023"/>
                </a:lnTo>
                <a:lnTo>
                  <a:pt x="155" y="992"/>
                </a:lnTo>
                <a:lnTo>
                  <a:pt x="201" y="970"/>
                </a:lnTo>
                <a:lnTo>
                  <a:pt x="209" y="1039"/>
                </a:lnTo>
                <a:lnTo>
                  <a:pt x="175" y="1068"/>
                </a:lnTo>
                <a:lnTo>
                  <a:pt x="178" y="1193"/>
                </a:lnTo>
                <a:lnTo>
                  <a:pt x="201" y="1172"/>
                </a:lnTo>
                <a:lnTo>
                  <a:pt x="226" y="1082"/>
                </a:lnTo>
                <a:lnTo>
                  <a:pt x="249" y="1039"/>
                </a:lnTo>
                <a:lnTo>
                  <a:pt x="257" y="1007"/>
                </a:lnTo>
                <a:lnTo>
                  <a:pt x="274" y="980"/>
                </a:lnTo>
                <a:lnTo>
                  <a:pt x="266" y="943"/>
                </a:lnTo>
                <a:lnTo>
                  <a:pt x="293" y="961"/>
                </a:lnTo>
                <a:lnTo>
                  <a:pt x="378" y="958"/>
                </a:lnTo>
                <a:lnTo>
                  <a:pt x="394" y="942"/>
                </a:lnTo>
                <a:lnTo>
                  <a:pt x="408" y="955"/>
                </a:lnTo>
                <a:lnTo>
                  <a:pt x="391" y="988"/>
                </a:lnTo>
                <a:lnTo>
                  <a:pt x="391" y="1031"/>
                </a:lnTo>
                <a:lnTo>
                  <a:pt x="434" y="1091"/>
                </a:lnTo>
                <a:lnTo>
                  <a:pt x="369" y="1165"/>
                </a:lnTo>
                <a:lnTo>
                  <a:pt x="373" y="1195"/>
                </a:lnTo>
                <a:lnTo>
                  <a:pt x="299" y="1292"/>
                </a:lnTo>
                <a:lnTo>
                  <a:pt x="301" y="1339"/>
                </a:lnTo>
                <a:lnTo>
                  <a:pt x="352" y="1420"/>
                </a:lnTo>
                <a:lnTo>
                  <a:pt x="341" y="1387"/>
                </a:lnTo>
                <a:lnTo>
                  <a:pt x="339" y="1365"/>
                </a:lnTo>
                <a:lnTo>
                  <a:pt x="359" y="1354"/>
                </a:lnTo>
                <a:lnTo>
                  <a:pt x="380" y="1350"/>
                </a:lnTo>
                <a:lnTo>
                  <a:pt x="387" y="1369"/>
                </a:lnTo>
                <a:lnTo>
                  <a:pt x="420" y="1380"/>
                </a:lnTo>
                <a:lnTo>
                  <a:pt x="432" y="1407"/>
                </a:lnTo>
                <a:lnTo>
                  <a:pt x="456" y="1420"/>
                </a:lnTo>
                <a:lnTo>
                  <a:pt x="462" y="1341"/>
                </a:lnTo>
                <a:lnTo>
                  <a:pt x="494" y="1381"/>
                </a:lnTo>
                <a:lnTo>
                  <a:pt x="603" y="1351"/>
                </a:lnTo>
                <a:lnTo>
                  <a:pt x="615" y="1310"/>
                </a:lnTo>
                <a:lnTo>
                  <a:pt x="767" y="1315"/>
                </a:lnTo>
                <a:lnTo>
                  <a:pt x="697" y="1350"/>
                </a:lnTo>
                <a:lnTo>
                  <a:pt x="662" y="1392"/>
                </a:lnTo>
                <a:lnTo>
                  <a:pt x="663" y="1448"/>
                </a:lnTo>
                <a:lnTo>
                  <a:pt x="676" y="1542"/>
                </a:lnTo>
                <a:lnTo>
                  <a:pt x="701" y="1564"/>
                </a:lnTo>
                <a:lnTo>
                  <a:pt x="724" y="1583"/>
                </a:lnTo>
                <a:lnTo>
                  <a:pt x="719" y="1640"/>
                </a:lnTo>
                <a:lnTo>
                  <a:pt x="735" y="1626"/>
                </a:lnTo>
                <a:lnTo>
                  <a:pt x="777" y="1569"/>
                </a:lnTo>
                <a:lnTo>
                  <a:pt x="800" y="1571"/>
                </a:lnTo>
                <a:lnTo>
                  <a:pt x="785" y="1583"/>
                </a:lnTo>
                <a:lnTo>
                  <a:pt x="800" y="1611"/>
                </a:lnTo>
                <a:lnTo>
                  <a:pt x="798" y="1633"/>
                </a:lnTo>
                <a:lnTo>
                  <a:pt x="781" y="1663"/>
                </a:lnTo>
                <a:lnTo>
                  <a:pt x="785" y="1680"/>
                </a:lnTo>
                <a:lnTo>
                  <a:pt x="769" y="1690"/>
                </a:lnTo>
                <a:lnTo>
                  <a:pt x="752" y="1721"/>
                </a:lnTo>
                <a:lnTo>
                  <a:pt x="755" y="1879"/>
                </a:lnTo>
                <a:lnTo>
                  <a:pt x="711" y="1871"/>
                </a:lnTo>
                <a:lnTo>
                  <a:pt x="737" y="1916"/>
                </a:lnTo>
                <a:lnTo>
                  <a:pt x="722" y="1906"/>
                </a:lnTo>
                <a:lnTo>
                  <a:pt x="694" y="1906"/>
                </a:lnTo>
                <a:lnTo>
                  <a:pt x="645" y="1868"/>
                </a:lnTo>
                <a:lnTo>
                  <a:pt x="614" y="1882"/>
                </a:lnTo>
                <a:lnTo>
                  <a:pt x="574" y="1878"/>
                </a:lnTo>
                <a:lnTo>
                  <a:pt x="579" y="1897"/>
                </a:lnTo>
                <a:lnTo>
                  <a:pt x="561" y="1892"/>
                </a:lnTo>
                <a:lnTo>
                  <a:pt x="541" y="1908"/>
                </a:lnTo>
                <a:lnTo>
                  <a:pt x="513" y="1901"/>
                </a:lnTo>
                <a:lnTo>
                  <a:pt x="493" y="1866"/>
                </a:lnTo>
                <a:lnTo>
                  <a:pt x="459" y="1871"/>
                </a:lnTo>
                <a:lnTo>
                  <a:pt x="434" y="1851"/>
                </a:lnTo>
                <a:lnTo>
                  <a:pt x="406" y="1865"/>
                </a:lnTo>
                <a:lnTo>
                  <a:pt x="384" y="1897"/>
                </a:lnTo>
                <a:lnTo>
                  <a:pt x="411" y="1910"/>
                </a:lnTo>
                <a:lnTo>
                  <a:pt x="445" y="1932"/>
                </a:lnTo>
                <a:lnTo>
                  <a:pt x="450" y="1987"/>
                </a:lnTo>
                <a:lnTo>
                  <a:pt x="384" y="2026"/>
                </a:lnTo>
                <a:lnTo>
                  <a:pt x="364" y="2055"/>
                </a:lnTo>
                <a:lnTo>
                  <a:pt x="380" y="2067"/>
                </a:lnTo>
                <a:lnTo>
                  <a:pt x="507" y="2044"/>
                </a:lnTo>
                <a:lnTo>
                  <a:pt x="509" y="2081"/>
                </a:lnTo>
                <a:lnTo>
                  <a:pt x="531" y="2080"/>
                </a:lnTo>
                <a:lnTo>
                  <a:pt x="498" y="2136"/>
                </a:lnTo>
                <a:lnTo>
                  <a:pt x="528" y="2152"/>
                </a:lnTo>
                <a:lnTo>
                  <a:pt x="483" y="2228"/>
                </a:lnTo>
                <a:lnTo>
                  <a:pt x="406" y="2247"/>
                </a:lnTo>
                <a:lnTo>
                  <a:pt x="364" y="2312"/>
                </a:lnTo>
                <a:lnTo>
                  <a:pt x="268" y="2345"/>
                </a:lnTo>
                <a:lnTo>
                  <a:pt x="296" y="2368"/>
                </a:lnTo>
                <a:lnTo>
                  <a:pt x="287" y="2397"/>
                </a:lnTo>
                <a:lnTo>
                  <a:pt x="333" y="2408"/>
                </a:lnTo>
                <a:lnTo>
                  <a:pt x="310" y="2424"/>
                </a:lnTo>
                <a:lnTo>
                  <a:pt x="328" y="2438"/>
                </a:lnTo>
                <a:lnTo>
                  <a:pt x="201" y="2448"/>
                </a:lnTo>
                <a:lnTo>
                  <a:pt x="328" y="2491"/>
                </a:lnTo>
                <a:lnTo>
                  <a:pt x="373" y="2449"/>
                </a:lnTo>
                <a:lnTo>
                  <a:pt x="465" y="2449"/>
                </a:lnTo>
                <a:lnTo>
                  <a:pt x="493" y="2492"/>
                </a:lnTo>
                <a:lnTo>
                  <a:pt x="501" y="2479"/>
                </a:lnTo>
                <a:lnTo>
                  <a:pt x="614" y="2547"/>
                </a:lnTo>
                <a:lnTo>
                  <a:pt x="719" y="2547"/>
                </a:lnTo>
                <a:lnTo>
                  <a:pt x="796" y="2489"/>
                </a:lnTo>
                <a:lnTo>
                  <a:pt x="876" y="2489"/>
                </a:lnTo>
                <a:lnTo>
                  <a:pt x="772" y="2570"/>
                </a:lnTo>
                <a:lnTo>
                  <a:pt x="764" y="2626"/>
                </a:lnTo>
                <a:lnTo>
                  <a:pt x="704" y="2626"/>
                </a:lnTo>
                <a:lnTo>
                  <a:pt x="651" y="2613"/>
                </a:lnTo>
                <a:lnTo>
                  <a:pt x="434" y="2640"/>
                </a:lnTo>
                <a:lnTo>
                  <a:pt x="453" y="2668"/>
                </a:lnTo>
                <a:lnTo>
                  <a:pt x="386" y="2684"/>
                </a:lnTo>
                <a:lnTo>
                  <a:pt x="346" y="2691"/>
                </a:lnTo>
                <a:lnTo>
                  <a:pt x="328" y="2772"/>
                </a:lnTo>
                <a:lnTo>
                  <a:pt x="303" y="2787"/>
                </a:lnTo>
                <a:lnTo>
                  <a:pt x="279" y="2830"/>
                </a:lnTo>
                <a:lnTo>
                  <a:pt x="254" y="2827"/>
                </a:lnTo>
                <a:lnTo>
                  <a:pt x="217" y="2877"/>
                </a:lnTo>
                <a:lnTo>
                  <a:pt x="153" y="2921"/>
                </a:lnTo>
                <a:lnTo>
                  <a:pt x="119" y="2944"/>
                </a:lnTo>
                <a:lnTo>
                  <a:pt x="43" y="3032"/>
                </a:lnTo>
                <a:lnTo>
                  <a:pt x="118" y="3006"/>
                </a:lnTo>
                <a:lnTo>
                  <a:pt x="115" y="3040"/>
                </a:lnTo>
                <a:lnTo>
                  <a:pt x="191" y="3040"/>
                </a:lnTo>
                <a:lnTo>
                  <a:pt x="206" y="3003"/>
                </a:lnTo>
                <a:lnTo>
                  <a:pt x="243" y="3003"/>
                </a:lnTo>
                <a:lnTo>
                  <a:pt x="265" y="2953"/>
                </a:lnTo>
                <a:lnTo>
                  <a:pt x="282" y="2966"/>
                </a:lnTo>
                <a:lnTo>
                  <a:pt x="285" y="2953"/>
                </a:lnTo>
                <a:lnTo>
                  <a:pt x="338" y="2952"/>
                </a:lnTo>
                <a:lnTo>
                  <a:pt x="411" y="2909"/>
                </a:lnTo>
                <a:lnTo>
                  <a:pt x="429" y="2936"/>
                </a:lnTo>
                <a:lnTo>
                  <a:pt x="462" y="2933"/>
                </a:lnTo>
                <a:lnTo>
                  <a:pt x="480" y="2982"/>
                </a:lnTo>
                <a:lnTo>
                  <a:pt x="555" y="2991"/>
                </a:lnTo>
                <a:lnTo>
                  <a:pt x="539" y="2941"/>
                </a:lnTo>
                <a:lnTo>
                  <a:pt x="583" y="2927"/>
                </a:lnTo>
                <a:lnTo>
                  <a:pt x="587" y="2902"/>
                </a:lnTo>
                <a:lnTo>
                  <a:pt x="617" y="2870"/>
                </a:lnTo>
                <a:lnTo>
                  <a:pt x="617" y="2802"/>
                </a:lnTo>
                <a:lnTo>
                  <a:pt x="662" y="2827"/>
                </a:lnTo>
                <a:lnTo>
                  <a:pt x="786" y="2815"/>
                </a:lnTo>
                <a:lnTo>
                  <a:pt x="842" y="2853"/>
                </a:lnTo>
                <a:lnTo>
                  <a:pt x="893" y="2841"/>
                </a:lnTo>
                <a:lnTo>
                  <a:pt x="966" y="2867"/>
                </a:lnTo>
                <a:lnTo>
                  <a:pt x="978" y="2819"/>
                </a:lnTo>
                <a:lnTo>
                  <a:pt x="1042" y="2815"/>
                </a:lnTo>
                <a:lnTo>
                  <a:pt x="1087" y="2747"/>
                </a:lnTo>
                <a:lnTo>
                  <a:pt x="1104" y="2774"/>
                </a:lnTo>
                <a:lnTo>
                  <a:pt x="1146" y="2758"/>
                </a:lnTo>
                <a:lnTo>
                  <a:pt x="1175" y="2802"/>
                </a:lnTo>
                <a:lnTo>
                  <a:pt x="1234" y="2776"/>
                </a:lnTo>
                <a:lnTo>
                  <a:pt x="1285" y="2788"/>
                </a:lnTo>
                <a:lnTo>
                  <a:pt x="1377" y="2750"/>
                </a:lnTo>
                <a:lnTo>
                  <a:pt x="1426" y="2763"/>
                </a:lnTo>
                <a:lnTo>
                  <a:pt x="1492" y="2788"/>
                </a:lnTo>
                <a:lnTo>
                  <a:pt x="1555" y="2763"/>
                </a:lnTo>
                <a:lnTo>
                  <a:pt x="1594" y="2751"/>
                </a:lnTo>
                <a:lnTo>
                  <a:pt x="1647" y="2747"/>
                </a:lnTo>
                <a:lnTo>
                  <a:pt x="1706" y="2734"/>
                </a:lnTo>
                <a:lnTo>
                  <a:pt x="1741" y="2702"/>
                </a:lnTo>
                <a:lnTo>
                  <a:pt x="1761" y="2669"/>
                </a:lnTo>
                <a:lnTo>
                  <a:pt x="1800" y="2653"/>
                </a:lnTo>
                <a:lnTo>
                  <a:pt x="1828" y="2559"/>
                </a:lnTo>
                <a:lnTo>
                  <a:pt x="1701" y="2562"/>
                </a:lnTo>
                <a:lnTo>
                  <a:pt x="1658" y="2575"/>
                </a:lnTo>
                <a:lnTo>
                  <a:pt x="1631" y="2559"/>
                </a:lnTo>
                <a:lnTo>
                  <a:pt x="1682" y="2519"/>
                </a:lnTo>
                <a:lnTo>
                  <a:pt x="1632" y="2515"/>
                </a:lnTo>
                <a:lnTo>
                  <a:pt x="1706" y="2478"/>
                </a:lnTo>
                <a:lnTo>
                  <a:pt x="1710" y="2464"/>
                </a:lnTo>
                <a:lnTo>
                  <a:pt x="1677" y="2426"/>
                </a:lnTo>
                <a:lnTo>
                  <a:pt x="1706" y="2394"/>
                </a:lnTo>
                <a:lnTo>
                  <a:pt x="1741" y="2426"/>
                </a:lnTo>
                <a:lnTo>
                  <a:pt x="1802" y="2396"/>
                </a:lnTo>
                <a:lnTo>
                  <a:pt x="1797" y="2354"/>
                </a:lnTo>
                <a:lnTo>
                  <a:pt x="1836" y="2317"/>
                </a:lnTo>
                <a:lnTo>
                  <a:pt x="1843" y="2288"/>
                </a:lnTo>
                <a:lnTo>
                  <a:pt x="1867" y="2252"/>
                </a:lnTo>
                <a:lnTo>
                  <a:pt x="1908" y="2224"/>
                </a:lnTo>
                <a:lnTo>
                  <a:pt x="1923" y="2168"/>
                </a:lnTo>
                <a:lnTo>
                  <a:pt x="1899" y="2105"/>
                </a:lnTo>
                <a:lnTo>
                  <a:pt x="1857" y="2070"/>
                </a:lnTo>
                <a:lnTo>
                  <a:pt x="1814" y="2050"/>
                </a:lnTo>
                <a:lnTo>
                  <a:pt x="1723" y="2017"/>
                </a:lnTo>
                <a:lnTo>
                  <a:pt x="1643" y="2001"/>
                </a:lnTo>
                <a:lnTo>
                  <a:pt x="1616" y="2017"/>
                </a:lnTo>
                <a:lnTo>
                  <a:pt x="1595" y="2061"/>
                </a:lnTo>
                <a:lnTo>
                  <a:pt x="1555" y="2057"/>
                </a:lnTo>
                <a:lnTo>
                  <a:pt x="1515" y="2044"/>
                </a:lnTo>
                <a:lnTo>
                  <a:pt x="1482" y="2042"/>
                </a:lnTo>
                <a:lnTo>
                  <a:pt x="1463" y="2029"/>
                </a:lnTo>
                <a:lnTo>
                  <a:pt x="1488" y="1997"/>
                </a:lnTo>
                <a:lnTo>
                  <a:pt x="1521" y="1973"/>
                </a:lnTo>
                <a:lnTo>
                  <a:pt x="1544" y="1939"/>
                </a:lnTo>
                <a:lnTo>
                  <a:pt x="1544" y="1872"/>
                </a:lnTo>
                <a:lnTo>
                  <a:pt x="1507" y="1836"/>
                </a:lnTo>
                <a:lnTo>
                  <a:pt x="1484" y="1832"/>
                </a:lnTo>
                <a:lnTo>
                  <a:pt x="1444" y="1795"/>
                </a:lnTo>
                <a:lnTo>
                  <a:pt x="1439" y="1777"/>
                </a:lnTo>
                <a:lnTo>
                  <a:pt x="1448" y="1771"/>
                </a:lnTo>
                <a:lnTo>
                  <a:pt x="1479" y="1748"/>
                </a:lnTo>
                <a:lnTo>
                  <a:pt x="1479" y="1730"/>
                </a:lnTo>
                <a:lnTo>
                  <a:pt x="1453" y="1710"/>
                </a:lnTo>
                <a:lnTo>
                  <a:pt x="1453" y="1688"/>
                </a:lnTo>
                <a:lnTo>
                  <a:pt x="1436" y="1669"/>
                </a:lnTo>
                <a:lnTo>
                  <a:pt x="1436" y="1609"/>
                </a:lnTo>
                <a:lnTo>
                  <a:pt x="1377" y="1557"/>
                </a:lnTo>
                <a:lnTo>
                  <a:pt x="1363" y="1557"/>
                </a:lnTo>
                <a:lnTo>
                  <a:pt x="1330" y="1428"/>
                </a:lnTo>
                <a:lnTo>
                  <a:pt x="1168" y="1397"/>
                </a:lnTo>
                <a:lnTo>
                  <a:pt x="1065" y="1214"/>
                </a:lnTo>
                <a:lnTo>
                  <a:pt x="1087" y="1095"/>
                </a:lnTo>
                <a:lnTo>
                  <a:pt x="1077" y="1040"/>
                </a:lnTo>
                <a:lnTo>
                  <a:pt x="1043" y="980"/>
                </a:lnTo>
                <a:lnTo>
                  <a:pt x="988" y="951"/>
                </a:lnTo>
                <a:lnTo>
                  <a:pt x="932" y="924"/>
                </a:lnTo>
                <a:lnTo>
                  <a:pt x="876" y="917"/>
                </a:lnTo>
                <a:lnTo>
                  <a:pt x="820" y="939"/>
                </a:lnTo>
                <a:lnTo>
                  <a:pt x="747" y="948"/>
                </a:lnTo>
                <a:lnTo>
                  <a:pt x="653" y="946"/>
                </a:lnTo>
                <a:lnTo>
                  <a:pt x="654" y="921"/>
                </a:lnTo>
                <a:lnTo>
                  <a:pt x="721" y="930"/>
                </a:lnTo>
                <a:lnTo>
                  <a:pt x="844" y="865"/>
                </a:lnTo>
                <a:lnTo>
                  <a:pt x="871" y="812"/>
                </a:lnTo>
                <a:lnTo>
                  <a:pt x="837" y="808"/>
                </a:lnTo>
                <a:lnTo>
                  <a:pt x="826" y="775"/>
                </a:lnTo>
                <a:lnTo>
                  <a:pt x="868" y="764"/>
                </a:lnTo>
                <a:lnTo>
                  <a:pt x="919" y="713"/>
                </a:lnTo>
                <a:lnTo>
                  <a:pt x="936" y="652"/>
                </a:lnTo>
                <a:lnTo>
                  <a:pt x="970" y="580"/>
                </a:lnTo>
                <a:lnTo>
                  <a:pt x="1000" y="535"/>
                </a:lnTo>
                <a:lnTo>
                  <a:pt x="1003" y="481"/>
                </a:lnTo>
                <a:lnTo>
                  <a:pt x="1018" y="436"/>
                </a:lnTo>
                <a:lnTo>
                  <a:pt x="1043" y="408"/>
                </a:lnTo>
                <a:lnTo>
                  <a:pt x="1036" y="363"/>
                </a:lnTo>
                <a:lnTo>
                  <a:pt x="1014" y="344"/>
                </a:lnTo>
                <a:lnTo>
                  <a:pt x="967" y="338"/>
                </a:lnTo>
                <a:lnTo>
                  <a:pt x="914" y="352"/>
                </a:lnTo>
                <a:lnTo>
                  <a:pt x="859" y="324"/>
                </a:lnTo>
                <a:lnTo>
                  <a:pt x="833" y="324"/>
                </a:lnTo>
                <a:lnTo>
                  <a:pt x="825" y="352"/>
                </a:lnTo>
                <a:lnTo>
                  <a:pt x="767" y="342"/>
                </a:lnTo>
                <a:lnTo>
                  <a:pt x="721" y="327"/>
                </a:lnTo>
                <a:lnTo>
                  <a:pt x="660" y="338"/>
                </a:lnTo>
                <a:lnTo>
                  <a:pt x="631" y="352"/>
                </a:lnTo>
                <a:lnTo>
                  <a:pt x="601" y="366"/>
                </a:lnTo>
                <a:lnTo>
                  <a:pt x="589" y="335"/>
                </a:lnTo>
                <a:lnTo>
                  <a:pt x="575" y="370"/>
                </a:lnTo>
                <a:lnTo>
                  <a:pt x="563" y="324"/>
                </a:lnTo>
                <a:lnTo>
                  <a:pt x="626" y="286"/>
                </a:lnTo>
                <a:lnTo>
                  <a:pt x="597" y="256"/>
                </a:lnTo>
                <a:lnTo>
                  <a:pt x="676" y="175"/>
                </a:lnTo>
                <a:lnTo>
                  <a:pt x="770" y="117"/>
                </a:lnTo>
                <a:lnTo>
                  <a:pt x="798" y="67"/>
                </a:lnTo>
                <a:lnTo>
                  <a:pt x="781" y="52"/>
                </a:lnTo>
                <a:lnTo>
                  <a:pt x="783" y="0"/>
                </a:lnTo>
              </a:path>
            </a:pathLst>
          </a:custGeom>
          <a:solidFill>
            <a:schemeClr val="accent3">
              <a:lumMod val="20000"/>
              <a:lumOff val="80000"/>
            </a:schemeClr>
          </a:solidFill>
          <a:ln>
            <a:noFill/>
          </a:ln>
          <a:effectLst/>
        </xdr:spPr>
        <xdr:txBody>
          <a:bodyPr wrap="square"/>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endParaRPr kumimoji="0" lang="en-GB" sz="1800" b="0" i="0" u="none" strike="noStrike" kern="0" cap="none" spc="0" normalizeH="0" baseline="0">
              <a:ln>
                <a:noFill/>
              </a:ln>
              <a:solidFill>
                <a:srgbClr val="005BBB"/>
              </a:solidFill>
              <a:effectLst/>
              <a:uLnTx/>
              <a:uFillTx/>
              <a:latin typeface="Arial" panose="020B0604020202020204"/>
              <a:ea typeface="+mn-ea"/>
              <a:cs typeface="+mn-cs"/>
            </a:endParaRPr>
          </a:p>
        </xdr:txBody>
      </xdr:sp>
      <xdr:grpSp>
        <xdr:nvGrpSpPr>
          <xdr:cNvPr id="6" name="Group 32">
            <a:extLst>
              <a:ext uri="{FF2B5EF4-FFF2-40B4-BE49-F238E27FC236}">
                <a16:creationId xmlns:a16="http://schemas.microsoft.com/office/drawing/2014/main" id="{7E739271-8C06-6233-CE70-9F2775746B69}"/>
              </a:ext>
            </a:extLst>
          </xdr:cNvPr>
          <xdr:cNvGrpSpPr>
            <a:grpSpLocks/>
          </xdr:cNvGrpSpPr>
        </xdr:nvGrpSpPr>
        <xdr:grpSpPr bwMode="auto">
          <a:xfrm>
            <a:off x="8710485" y="1679973"/>
            <a:ext cx="405844" cy="678760"/>
            <a:chOff x="920" y="841"/>
            <a:chExt cx="374" cy="709"/>
          </a:xfrm>
          <a:solidFill>
            <a:srgbClr val="D5D5D5"/>
          </a:solidFill>
        </xdr:grpSpPr>
        <xdr:sp macro="" textlink="">
          <xdr:nvSpPr>
            <xdr:cNvPr id="20" name="Freeform 33">
              <a:extLst>
                <a:ext uri="{FF2B5EF4-FFF2-40B4-BE49-F238E27FC236}">
                  <a16:creationId xmlns:a16="http://schemas.microsoft.com/office/drawing/2014/main" id="{0022E241-CB02-40FD-20B8-1772D565E438}"/>
                </a:ext>
              </a:extLst>
            </xdr:cNvPr>
            <xdr:cNvSpPr>
              <a:spLocks/>
            </xdr:cNvSpPr>
          </xdr:nvSpPr>
          <xdr:spPr bwMode="auto">
            <a:xfrm>
              <a:off x="984" y="1209"/>
              <a:ext cx="77" cy="97"/>
            </a:xfrm>
            <a:custGeom>
              <a:avLst/>
              <a:gdLst>
                <a:gd name="T0" fmla="*/ 29 w 77"/>
                <a:gd name="T1" fmla="*/ 0 h 97"/>
                <a:gd name="T2" fmla="*/ 76 w 77"/>
                <a:gd name="T3" fmla="*/ 42 h 97"/>
                <a:gd name="T4" fmla="*/ 23 w 77"/>
                <a:gd name="T5" fmla="*/ 66 h 97"/>
                <a:gd name="T6" fmla="*/ 31 w 77"/>
                <a:gd name="T7" fmla="*/ 96 h 97"/>
                <a:gd name="T8" fmla="*/ 0 w 77"/>
                <a:gd name="T9" fmla="*/ 93 h 97"/>
                <a:gd name="T10" fmla="*/ 8 w 77"/>
                <a:gd name="T11" fmla="*/ 44 h 97"/>
                <a:gd name="T12" fmla="*/ 29 w 77"/>
                <a:gd name="T13" fmla="*/ 0 h 97"/>
              </a:gdLst>
              <a:ahLst/>
              <a:cxnLst>
                <a:cxn ang="0">
                  <a:pos x="T0" y="T1"/>
                </a:cxn>
                <a:cxn ang="0">
                  <a:pos x="T2" y="T3"/>
                </a:cxn>
                <a:cxn ang="0">
                  <a:pos x="T4" y="T5"/>
                </a:cxn>
                <a:cxn ang="0">
                  <a:pos x="T6" y="T7"/>
                </a:cxn>
                <a:cxn ang="0">
                  <a:pos x="T8" y="T9"/>
                </a:cxn>
                <a:cxn ang="0">
                  <a:pos x="T10" y="T11"/>
                </a:cxn>
                <a:cxn ang="0">
                  <a:pos x="T12" y="T13"/>
                </a:cxn>
              </a:cxnLst>
              <a:rect l="0" t="0" r="r" b="b"/>
              <a:pathLst>
                <a:path w="77" h="97">
                  <a:moveTo>
                    <a:pt x="29" y="0"/>
                  </a:moveTo>
                  <a:lnTo>
                    <a:pt x="76" y="42"/>
                  </a:lnTo>
                  <a:lnTo>
                    <a:pt x="23" y="66"/>
                  </a:lnTo>
                  <a:lnTo>
                    <a:pt x="31" y="96"/>
                  </a:lnTo>
                  <a:lnTo>
                    <a:pt x="0" y="93"/>
                  </a:lnTo>
                  <a:lnTo>
                    <a:pt x="8" y="44"/>
                  </a:lnTo>
                  <a:lnTo>
                    <a:pt x="29" y="0"/>
                  </a:lnTo>
                </a:path>
              </a:pathLst>
            </a:custGeom>
            <a:solidFill>
              <a:schemeClr val="accent3">
                <a:lumMod val="20000"/>
                <a:lumOff val="80000"/>
              </a:schemeClr>
            </a:solidFill>
            <a:ln>
              <a:noFill/>
            </a:ln>
            <a:effectLst/>
          </xdr:spPr>
          <xdr:txBody>
            <a:bodyPr wrap="square"/>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endParaRPr kumimoji="0" lang="en-GB" sz="1800" b="0" i="0" u="none" strike="noStrike" kern="0" cap="none" spc="0" normalizeH="0" baseline="0">
                <a:ln>
                  <a:noFill/>
                </a:ln>
                <a:solidFill>
                  <a:srgbClr val="005BBB"/>
                </a:solidFill>
                <a:effectLst/>
                <a:uLnTx/>
                <a:uFillTx/>
                <a:latin typeface="Arial" panose="020B0604020202020204"/>
                <a:ea typeface="+mn-ea"/>
                <a:cs typeface="+mn-cs"/>
              </a:endParaRPr>
            </a:p>
          </xdr:txBody>
        </xdr:sp>
        <xdr:sp macro="" textlink="">
          <xdr:nvSpPr>
            <xdr:cNvPr id="21" name="Freeform 34">
              <a:extLst>
                <a:ext uri="{FF2B5EF4-FFF2-40B4-BE49-F238E27FC236}">
                  <a16:creationId xmlns:a16="http://schemas.microsoft.com/office/drawing/2014/main" id="{2657337E-B5E9-381E-5D8D-F62A864D15F0}"/>
                </a:ext>
              </a:extLst>
            </xdr:cNvPr>
            <xdr:cNvSpPr>
              <a:spLocks/>
            </xdr:cNvSpPr>
          </xdr:nvSpPr>
          <xdr:spPr bwMode="auto">
            <a:xfrm>
              <a:off x="1125" y="1414"/>
              <a:ext cx="60" cy="53"/>
            </a:xfrm>
            <a:custGeom>
              <a:avLst/>
              <a:gdLst>
                <a:gd name="T0" fmla="*/ 43 w 60"/>
                <a:gd name="T1" fmla="*/ 0 h 53"/>
                <a:gd name="T2" fmla="*/ 0 w 60"/>
                <a:gd name="T3" fmla="*/ 39 h 53"/>
                <a:gd name="T4" fmla="*/ 30 w 60"/>
                <a:gd name="T5" fmla="*/ 52 h 53"/>
                <a:gd name="T6" fmla="*/ 59 w 60"/>
                <a:gd name="T7" fmla="*/ 27 h 53"/>
                <a:gd name="T8" fmla="*/ 43 w 60"/>
                <a:gd name="T9" fmla="*/ 0 h 53"/>
              </a:gdLst>
              <a:ahLst/>
              <a:cxnLst>
                <a:cxn ang="0">
                  <a:pos x="T0" y="T1"/>
                </a:cxn>
                <a:cxn ang="0">
                  <a:pos x="T2" y="T3"/>
                </a:cxn>
                <a:cxn ang="0">
                  <a:pos x="T4" y="T5"/>
                </a:cxn>
                <a:cxn ang="0">
                  <a:pos x="T6" y="T7"/>
                </a:cxn>
                <a:cxn ang="0">
                  <a:pos x="T8" y="T9"/>
                </a:cxn>
              </a:cxnLst>
              <a:rect l="0" t="0" r="r" b="b"/>
              <a:pathLst>
                <a:path w="60" h="53">
                  <a:moveTo>
                    <a:pt x="43" y="0"/>
                  </a:moveTo>
                  <a:lnTo>
                    <a:pt x="0" y="39"/>
                  </a:lnTo>
                  <a:lnTo>
                    <a:pt x="30" y="52"/>
                  </a:lnTo>
                  <a:lnTo>
                    <a:pt x="59" y="27"/>
                  </a:lnTo>
                  <a:lnTo>
                    <a:pt x="43" y="0"/>
                  </a:lnTo>
                </a:path>
              </a:pathLst>
            </a:custGeom>
            <a:solidFill>
              <a:schemeClr val="accent3">
                <a:lumMod val="20000"/>
                <a:lumOff val="80000"/>
              </a:schemeClr>
            </a:solidFill>
            <a:ln>
              <a:noFill/>
            </a:ln>
            <a:effectLst/>
          </xdr:spPr>
          <xdr:txBody>
            <a:bodyPr wrap="square"/>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endParaRPr kumimoji="0" lang="en-GB" sz="1800" b="0" i="0" u="none" strike="noStrike" kern="0" cap="none" spc="0" normalizeH="0" baseline="0">
                <a:ln>
                  <a:noFill/>
                </a:ln>
                <a:solidFill>
                  <a:srgbClr val="005BBB"/>
                </a:solidFill>
                <a:effectLst/>
                <a:uLnTx/>
                <a:uFillTx/>
                <a:latin typeface="Arial" panose="020B0604020202020204"/>
                <a:ea typeface="+mn-ea"/>
                <a:cs typeface="+mn-cs"/>
              </a:endParaRPr>
            </a:p>
          </xdr:txBody>
        </xdr:sp>
        <xdr:sp macro="" textlink="">
          <xdr:nvSpPr>
            <xdr:cNvPr id="22" name="Freeform 35">
              <a:extLst>
                <a:ext uri="{FF2B5EF4-FFF2-40B4-BE49-F238E27FC236}">
                  <a16:creationId xmlns:a16="http://schemas.microsoft.com/office/drawing/2014/main" id="{D77625A5-64E3-2814-BFE8-8BCFDDB91B46}"/>
                </a:ext>
              </a:extLst>
            </xdr:cNvPr>
            <xdr:cNvSpPr>
              <a:spLocks/>
            </xdr:cNvSpPr>
          </xdr:nvSpPr>
          <xdr:spPr bwMode="auto">
            <a:xfrm>
              <a:off x="1089" y="841"/>
              <a:ext cx="205" cy="214"/>
            </a:xfrm>
            <a:custGeom>
              <a:avLst/>
              <a:gdLst>
                <a:gd name="T0" fmla="*/ 193 w 205"/>
                <a:gd name="T1" fmla="*/ 1 h 214"/>
                <a:gd name="T2" fmla="*/ 66 w 205"/>
                <a:gd name="T3" fmla="*/ 64 h 214"/>
                <a:gd name="T4" fmla="*/ 18 w 205"/>
                <a:gd name="T5" fmla="*/ 106 h 214"/>
                <a:gd name="T6" fmla="*/ 16 w 205"/>
                <a:gd name="T7" fmla="*/ 136 h 214"/>
                <a:gd name="T8" fmla="*/ 0 w 205"/>
                <a:gd name="T9" fmla="*/ 186 h 214"/>
                <a:gd name="T10" fmla="*/ 13 w 205"/>
                <a:gd name="T11" fmla="*/ 197 h 214"/>
                <a:gd name="T12" fmla="*/ 21 w 205"/>
                <a:gd name="T13" fmla="*/ 213 h 214"/>
                <a:gd name="T14" fmla="*/ 36 w 205"/>
                <a:gd name="T15" fmla="*/ 194 h 214"/>
                <a:gd name="T16" fmla="*/ 49 w 205"/>
                <a:gd name="T17" fmla="*/ 164 h 214"/>
                <a:gd name="T18" fmla="*/ 57 w 205"/>
                <a:gd name="T19" fmla="*/ 152 h 214"/>
                <a:gd name="T20" fmla="*/ 83 w 205"/>
                <a:gd name="T21" fmla="*/ 163 h 214"/>
                <a:gd name="T22" fmla="*/ 108 w 205"/>
                <a:gd name="T23" fmla="*/ 163 h 214"/>
                <a:gd name="T24" fmla="*/ 139 w 205"/>
                <a:gd name="T25" fmla="*/ 153 h 214"/>
                <a:gd name="T26" fmla="*/ 134 w 205"/>
                <a:gd name="T27" fmla="*/ 106 h 214"/>
                <a:gd name="T28" fmla="*/ 181 w 205"/>
                <a:gd name="T29" fmla="*/ 86 h 214"/>
                <a:gd name="T30" fmla="*/ 183 w 205"/>
                <a:gd name="T31" fmla="*/ 57 h 214"/>
                <a:gd name="T32" fmla="*/ 204 w 205"/>
                <a:gd name="T33" fmla="*/ 41 h 214"/>
                <a:gd name="T34" fmla="*/ 202 w 205"/>
                <a:gd name="T35" fmla="*/ 0 h 214"/>
                <a:gd name="T36" fmla="*/ 193 w 205"/>
                <a:gd name="T37" fmla="*/ 1 h 21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205" h="214">
                  <a:moveTo>
                    <a:pt x="193" y="1"/>
                  </a:moveTo>
                  <a:lnTo>
                    <a:pt x="66" y="64"/>
                  </a:lnTo>
                  <a:lnTo>
                    <a:pt x="18" y="106"/>
                  </a:lnTo>
                  <a:lnTo>
                    <a:pt x="16" y="136"/>
                  </a:lnTo>
                  <a:lnTo>
                    <a:pt x="0" y="186"/>
                  </a:lnTo>
                  <a:lnTo>
                    <a:pt x="13" y="197"/>
                  </a:lnTo>
                  <a:lnTo>
                    <a:pt x="21" y="213"/>
                  </a:lnTo>
                  <a:lnTo>
                    <a:pt x="36" y="194"/>
                  </a:lnTo>
                  <a:lnTo>
                    <a:pt x="49" y="164"/>
                  </a:lnTo>
                  <a:lnTo>
                    <a:pt x="57" y="152"/>
                  </a:lnTo>
                  <a:lnTo>
                    <a:pt x="83" y="163"/>
                  </a:lnTo>
                  <a:lnTo>
                    <a:pt x="108" y="163"/>
                  </a:lnTo>
                  <a:lnTo>
                    <a:pt x="139" y="153"/>
                  </a:lnTo>
                  <a:lnTo>
                    <a:pt x="134" y="106"/>
                  </a:lnTo>
                  <a:lnTo>
                    <a:pt x="181" y="86"/>
                  </a:lnTo>
                  <a:lnTo>
                    <a:pt x="183" y="57"/>
                  </a:lnTo>
                  <a:lnTo>
                    <a:pt x="204" y="41"/>
                  </a:lnTo>
                  <a:lnTo>
                    <a:pt x="202" y="0"/>
                  </a:lnTo>
                  <a:lnTo>
                    <a:pt x="193" y="1"/>
                  </a:lnTo>
                </a:path>
              </a:pathLst>
            </a:custGeom>
            <a:solidFill>
              <a:schemeClr val="accent3">
                <a:lumMod val="20000"/>
                <a:lumOff val="80000"/>
              </a:schemeClr>
            </a:solidFill>
            <a:ln>
              <a:noFill/>
            </a:ln>
            <a:effectLst/>
          </xdr:spPr>
          <xdr:txBody>
            <a:bodyPr wrap="square"/>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endParaRPr kumimoji="0" lang="en-GB" sz="1800" b="0" i="0" u="none" strike="noStrike" kern="0" cap="none" spc="0" normalizeH="0" baseline="0">
                <a:ln>
                  <a:noFill/>
                </a:ln>
                <a:solidFill>
                  <a:srgbClr val="005BBB"/>
                </a:solidFill>
                <a:effectLst/>
                <a:uLnTx/>
                <a:uFillTx/>
                <a:latin typeface="Arial" panose="020B0604020202020204"/>
                <a:ea typeface="+mn-ea"/>
                <a:cs typeface="+mn-cs"/>
              </a:endParaRPr>
            </a:p>
          </xdr:txBody>
        </xdr:sp>
        <xdr:sp macro="" textlink="">
          <xdr:nvSpPr>
            <xdr:cNvPr id="23" name="Freeform 36">
              <a:extLst>
                <a:ext uri="{FF2B5EF4-FFF2-40B4-BE49-F238E27FC236}">
                  <a16:creationId xmlns:a16="http://schemas.microsoft.com/office/drawing/2014/main" id="{75D772BF-AAB2-F1EB-199A-2433C5D60070}"/>
                </a:ext>
              </a:extLst>
            </xdr:cNvPr>
            <xdr:cNvSpPr>
              <a:spLocks/>
            </xdr:cNvSpPr>
          </xdr:nvSpPr>
          <xdr:spPr bwMode="auto">
            <a:xfrm>
              <a:off x="981" y="1097"/>
              <a:ext cx="94" cy="97"/>
            </a:xfrm>
            <a:custGeom>
              <a:avLst/>
              <a:gdLst>
                <a:gd name="T0" fmla="*/ 53 w 96"/>
                <a:gd name="T1" fmla="*/ 0 h 97"/>
                <a:gd name="T2" fmla="*/ 0 w 96"/>
                <a:gd name="T3" fmla="*/ 30 h 97"/>
                <a:gd name="T4" fmla="*/ 50 w 96"/>
                <a:gd name="T5" fmla="*/ 30 h 97"/>
                <a:gd name="T6" fmla="*/ 50 w 96"/>
                <a:gd name="T7" fmla="*/ 82 h 97"/>
                <a:gd name="T8" fmla="*/ 79 w 96"/>
                <a:gd name="T9" fmla="*/ 96 h 97"/>
                <a:gd name="T10" fmla="*/ 95 w 96"/>
                <a:gd name="T11" fmla="*/ 16 h 97"/>
                <a:gd name="T12" fmla="*/ 79 w 96"/>
                <a:gd name="T13" fmla="*/ 1 h 97"/>
                <a:gd name="T14" fmla="*/ 53 w 96"/>
                <a:gd name="T15" fmla="*/ 0 h 97"/>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96" h="97">
                  <a:moveTo>
                    <a:pt x="53" y="0"/>
                  </a:moveTo>
                  <a:lnTo>
                    <a:pt x="0" y="30"/>
                  </a:lnTo>
                  <a:lnTo>
                    <a:pt x="50" y="30"/>
                  </a:lnTo>
                  <a:lnTo>
                    <a:pt x="50" y="82"/>
                  </a:lnTo>
                  <a:lnTo>
                    <a:pt x="79" y="96"/>
                  </a:lnTo>
                  <a:lnTo>
                    <a:pt x="95" y="16"/>
                  </a:lnTo>
                  <a:lnTo>
                    <a:pt x="79" y="1"/>
                  </a:lnTo>
                  <a:lnTo>
                    <a:pt x="53" y="0"/>
                  </a:lnTo>
                </a:path>
              </a:pathLst>
            </a:custGeom>
            <a:solidFill>
              <a:schemeClr val="accent3">
                <a:lumMod val="20000"/>
                <a:lumOff val="80000"/>
              </a:schemeClr>
            </a:solidFill>
            <a:ln>
              <a:noFill/>
            </a:ln>
            <a:effectLst/>
          </xdr:spPr>
          <xdr:txBody>
            <a:bodyPr wrap="square"/>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endParaRPr kumimoji="0" lang="en-GB" sz="1800" b="0" i="0" u="none" strike="noStrike" kern="0" cap="none" spc="0" normalizeH="0" baseline="0">
                <a:ln>
                  <a:noFill/>
                </a:ln>
                <a:solidFill>
                  <a:srgbClr val="005BBB"/>
                </a:solidFill>
                <a:effectLst/>
                <a:uLnTx/>
                <a:uFillTx/>
                <a:latin typeface="Arial" panose="020B0604020202020204"/>
                <a:ea typeface="+mn-ea"/>
                <a:cs typeface="+mn-cs"/>
              </a:endParaRPr>
            </a:p>
          </xdr:txBody>
        </xdr:sp>
        <xdr:sp macro="" textlink="">
          <xdr:nvSpPr>
            <xdr:cNvPr id="24" name="Freeform 37">
              <a:extLst>
                <a:ext uri="{FF2B5EF4-FFF2-40B4-BE49-F238E27FC236}">
                  <a16:creationId xmlns:a16="http://schemas.microsoft.com/office/drawing/2014/main" id="{B00F3D4B-158A-7EC5-5BE4-F9B816AF27E6}"/>
                </a:ext>
              </a:extLst>
            </xdr:cNvPr>
            <xdr:cNvSpPr>
              <a:spLocks/>
            </xdr:cNvSpPr>
          </xdr:nvSpPr>
          <xdr:spPr bwMode="auto">
            <a:xfrm>
              <a:off x="1182" y="1115"/>
              <a:ext cx="95" cy="165"/>
            </a:xfrm>
            <a:custGeom>
              <a:avLst/>
              <a:gdLst>
                <a:gd name="T0" fmla="*/ 90 w 96"/>
                <a:gd name="T1" fmla="*/ 0 h 165"/>
                <a:gd name="T2" fmla="*/ 61 w 96"/>
                <a:gd name="T3" fmla="*/ 55 h 165"/>
                <a:gd name="T4" fmla="*/ 0 w 96"/>
                <a:gd name="T5" fmla="*/ 63 h 165"/>
                <a:gd name="T6" fmla="*/ 16 w 96"/>
                <a:gd name="T7" fmla="*/ 119 h 165"/>
                <a:gd name="T8" fmla="*/ 56 w 96"/>
                <a:gd name="T9" fmla="*/ 148 h 165"/>
                <a:gd name="T10" fmla="*/ 60 w 96"/>
                <a:gd name="T11" fmla="*/ 164 h 165"/>
                <a:gd name="T12" fmla="*/ 95 w 96"/>
                <a:gd name="T13" fmla="*/ 106 h 165"/>
                <a:gd name="T14" fmla="*/ 61 w 96"/>
                <a:gd name="T15" fmla="*/ 86 h 165"/>
                <a:gd name="T16" fmla="*/ 95 w 96"/>
                <a:gd name="T17" fmla="*/ 53 h 165"/>
                <a:gd name="T18" fmla="*/ 90 w 96"/>
                <a:gd name="T19" fmla="*/ 0 h 16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96" h="165">
                  <a:moveTo>
                    <a:pt x="90" y="0"/>
                  </a:moveTo>
                  <a:lnTo>
                    <a:pt x="61" y="55"/>
                  </a:lnTo>
                  <a:lnTo>
                    <a:pt x="0" y="63"/>
                  </a:lnTo>
                  <a:lnTo>
                    <a:pt x="16" y="119"/>
                  </a:lnTo>
                  <a:lnTo>
                    <a:pt x="56" y="148"/>
                  </a:lnTo>
                  <a:lnTo>
                    <a:pt x="60" y="164"/>
                  </a:lnTo>
                  <a:lnTo>
                    <a:pt x="95" y="106"/>
                  </a:lnTo>
                  <a:lnTo>
                    <a:pt x="61" y="86"/>
                  </a:lnTo>
                  <a:lnTo>
                    <a:pt x="95" y="53"/>
                  </a:lnTo>
                  <a:lnTo>
                    <a:pt x="90" y="0"/>
                  </a:lnTo>
                </a:path>
              </a:pathLst>
            </a:custGeom>
            <a:solidFill>
              <a:schemeClr val="accent3">
                <a:lumMod val="20000"/>
                <a:lumOff val="80000"/>
              </a:schemeClr>
            </a:solidFill>
            <a:ln>
              <a:noFill/>
            </a:ln>
            <a:effectLst/>
          </xdr:spPr>
          <xdr:txBody>
            <a:bodyPr wrap="square"/>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endParaRPr kumimoji="0" lang="en-GB" sz="1800" b="0" i="0" u="none" strike="noStrike" kern="0" cap="none" spc="0" normalizeH="0" baseline="0">
                <a:ln>
                  <a:noFill/>
                </a:ln>
                <a:solidFill>
                  <a:srgbClr val="005BBB"/>
                </a:solidFill>
                <a:effectLst/>
                <a:uLnTx/>
                <a:uFillTx/>
                <a:latin typeface="Arial" panose="020B0604020202020204"/>
                <a:ea typeface="+mn-ea"/>
                <a:cs typeface="+mn-cs"/>
              </a:endParaRPr>
            </a:p>
          </xdr:txBody>
        </xdr:sp>
        <xdr:sp macro="" textlink="">
          <xdr:nvSpPr>
            <xdr:cNvPr id="25" name="Freeform 38">
              <a:extLst>
                <a:ext uri="{FF2B5EF4-FFF2-40B4-BE49-F238E27FC236}">
                  <a16:creationId xmlns:a16="http://schemas.microsoft.com/office/drawing/2014/main" id="{9E9A5536-AD10-423B-F4B7-495506E2E93D}"/>
                </a:ext>
              </a:extLst>
            </xdr:cNvPr>
            <xdr:cNvSpPr>
              <a:spLocks/>
            </xdr:cNvSpPr>
          </xdr:nvSpPr>
          <xdr:spPr bwMode="auto">
            <a:xfrm>
              <a:off x="920" y="1317"/>
              <a:ext cx="115" cy="67"/>
            </a:xfrm>
            <a:custGeom>
              <a:avLst/>
              <a:gdLst>
                <a:gd name="T0" fmla="*/ 31 w 115"/>
                <a:gd name="T1" fmla="*/ 7 h 66"/>
                <a:gd name="T2" fmla="*/ 114 w 115"/>
                <a:gd name="T3" fmla="*/ 0 h 66"/>
                <a:gd name="T4" fmla="*/ 37 w 115"/>
                <a:gd name="T5" fmla="*/ 65 h 66"/>
                <a:gd name="T6" fmla="*/ 10 w 115"/>
                <a:gd name="T7" fmla="*/ 64 h 66"/>
                <a:gd name="T8" fmla="*/ 0 w 115"/>
                <a:gd name="T9" fmla="*/ 35 h 66"/>
                <a:gd name="T10" fmla="*/ 31 w 115"/>
                <a:gd name="T11" fmla="*/ 7 h 66"/>
              </a:gdLst>
              <a:ahLst/>
              <a:cxnLst>
                <a:cxn ang="0">
                  <a:pos x="T0" y="T1"/>
                </a:cxn>
                <a:cxn ang="0">
                  <a:pos x="T2" y="T3"/>
                </a:cxn>
                <a:cxn ang="0">
                  <a:pos x="T4" y="T5"/>
                </a:cxn>
                <a:cxn ang="0">
                  <a:pos x="T6" y="T7"/>
                </a:cxn>
                <a:cxn ang="0">
                  <a:pos x="T8" y="T9"/>
                </a:cxn>
                <a:cxn ang="0">
                  <a:pos x="T10" y="T11"/>
                </a:cxn>
              </a:cxnLst>
              <a:rect l="0" t="0" r="r" b="b"/>
              <a:pathLst>
                <a:path w="115" h="66">
                  <a:moveTo>
                    <a:pt x="31" y="7"/>
                  </a:moveTo>
                  <a:lnTo>
                    <a:pt x="114" y="0"/>
                  </a:lnTo>
                  <a:lnTo>
                    <a:pt x="37" y="65"/>
                  </a:lnTo>
                  <a:lnTo>
                    <a:pt x="10" y="64"/>
                  </a:lnTo>
                  <a:lnTo>
                    <a:pt x="0" y="35"/>
                  </a:lnTo>
                  <a:lnTo>
                    <a:pt x="31" y="7"/>
                  </a:lnTo>
                </a:path>
              </a:pathLst>
            </a:custGeom>
            <a:solidFill>
              <a:schemeClr val="accent3">
                <a:lumMod val="20000"/>
                <a:lumOff val="80000"/>
              </a:schemeClr>
            </a:solidFill>
            <a:ln>
              <a:noFill/>
            </a:ln>
            <a:effectLst/>
          </xdr:spPr>
          <xdr:txBody>
            <a:bodyPr wrap="square"/>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endParaRPr kumimoji="0" lang="en-GB" sz="1800" b="0" i="0" u="none" strike="noStrike" kern="0" cap="none" spc="0" normalizeH="0" baseline="0">
                <a:ln>
                  <a:noFill/>
                </a:ln>
                <a:solidFill>
                  <a:srgbClr val="005BBB"/>
                </a:solidFill>
                <a:effectLst/>
                <a:uLnTx/>
                <a:uFillTx/>
                <a:latin typeface="Arial" panose="020B0604020202020204"/>
                <a:ea typeface="+mn-ea"/>
                <a:cs typeface="+mn-cs"/>
              </a:endParaRPr>
            </a:p>
          </xdr:txBody>
        </xdr:sp>
        <xdr:sp macro="" textlink="">
          <xdr:nvSpPr>
            <xdr:cNvPr id="26" name="Freeform 39">
              <a:extLst>
                <a:ext uri="{FF2B5EF4-FFF2-40B4-BE49-F238E27FC236}">
                  <a16:creationId xmlns:a16="http://schemas.microsoft.com/office/drawing/2014/main" id="{60D1A559-EDB1-6781-7965-8F32723FBF8D}"/>
                </a:ext>
              </a:extLst>
            </xdr:cNvPr>
            <xdr:cNvSpPr>
              <a:spLocks/>
            </xdr:cNvSpPr>
          </xdr:nvSpPr>
          <xdr:spPr bwMode="auto">
            <a:xfrm>
              <a:off x="1060" y="1480"/>
              <a:ext cx="67" cy="70"/>
            </a:xfrm>
            <a:custGeom>
              <a:avLst/>
              <a:gdLst>
                <a:gd name="T0" fmla="*/ 34 w 66"/>
                <a:gd name="T1" fmla="*/ 0 h 71"/>
                <a:gd name="T2" fmla="*/ 0 w 66"/>
                <a:gd name="T3" fmla="*/ 45 h 71"/>
                <a:gd name="T4" fmla="*/ 11 w 66"/>
                <a:gd name="T5" fmla="*/ 55 h 71"/>
                <a:gd name="T6" fmla="*/ 65 w 66"/>
                <a:gd name="T7" fmla="*/ 70 h 71"/>
                <a:gd name="T8" fmla="*/ 62 w 66"/>
                <a:gd name="T9" fmla="*/ 29 h 71"/>
                <a:gd name="T10" fmla="*/ 34 w 66"/>
                <a:gd name="T11" fmla="*/ 0 h 71"/>
              </a:gdLst>
              <a:ahLst/>
              <a:cxnLst>
                <a:cxn ang="0">
                  <a:pos x="T0" y="T1"/>
                </a:cxn>
                <a:cxn ang="0">
                  <a:pos x="T2" y="T3"/>
                </a:cxn>
                <a:cxn ang="0">
                  <a:pos x="T4" y="T5"/>
                </a:cxn>
                <a:cxn ang="0">
                  <a:pos x="T6" y="T7"/>
                </a:cxn>
                <a:cxn ang="0">
                  <a:pos x="T8" y="T9"/>
                </a:cxn>
                <a:cxn ang="0">
                  <a:pos x="T10" y="T11"/>
                </a:cxn>
              </a:cxnLst>
              <a:rect l="0" t="0" r="r" b="b"/>
              <a:pathLst>
                <a:path w="66" h="71">
                  <a:moveTo>
                    <a:pt x="34" y="0"/>
                  </a:moveTo>
                  <a:lnTo>
                    <a:pt x="0" y="45"/>
                  </a:lnTo>
                  <a:lnTo>
                    <a:pt x="11" y="55"/>
                  </a:lnTo>
                  <a:lnTo>
                    <a:pt x="65" y="70"/>
                  </a:lnTo>
                  <a:lnTo>
                    <a:pt x="62" y="29"/>
                  </a:lnTo>
                  <a:lnTo>
                    <a:pt x="34" y="0"/>
                  </a:lnTo>
                </a:path>
              </a:pathLst>
            </a:custGeom>
            <a:solidFill>
              <a:schemeClr val="accent3">
                <a:lumMod val="20000"/>
                <a:lumOff val="80000"/>
              </a:schemeClr>
            </a:solidFill>
            <a:ln>
              <a:noFill/>
            </a:ln>
            <a:effectLst/>
          </xdr:spPr>
          <xdr:txBody>
            <a:bodyPr wrap="square"/>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endParaRPr kumimoji="0" lang="en-GB" sz="1800" b="0" i="0" u="none" strike="noStrike" kern="0" cap="none" spc="0" normalizeH="0" baseline="0">
                <a:ln>
                  <a:noFill/>
                </a:ln>
                <a:solidFill>
                  <a:srgbClr val="005BBB"/>
                </a:solidFill>
                <a:effectLst/>
                <a:uLnTx/>
                <a:uFillTx/>
                <a:latin typeface="Arial" panose="020B0604020202020204"/>
                <a:ea typeface="+mn-ea"/>
                <a:cs typeface="+mn-cs"/>
              </a:endParaRPr>
            </a:p>
          </xdr:txBody>
        </xdr:sp>
      </xdr:grpSp>
      <xdr:grpSp>
        <xdr:nvGrpSpPr>
          <xdr:cNvPr id="7" name="Groupe 6">
            <a:extLst>
              <a:ext uri="{FF2B5EF4-FFF2-40B4-BE49-F238E27FC236}">
                <a16:creationId xmlns:a16="http://schemas.microsoft.com/office/drawing/2014/main" id="{DE3ABDD5-254E-37DB-EC73-121B59046CB7}"/>
              </a:ext>
            </a:extLst>
          </xdr:cNvPr>
          <xdr:cNvGrpSpPr/>
        </xdr:nvGrpSpPr>
        <xdr:grpSpPr>
          <a:xfrm>
            <a:off x="9763207" y="2312027"/>
            <a:ext cx="848519" cy="397533"/>
            <a:chOff x="9667742" y="2017941"/>
            <a:chExt cx="848519" cy="397533"/>
          </a:xfrm>
        </xdr:grpSpPr>
        <xdr:sp macro="" textlink="">
          <xdr:nvSpPr>
            <xdr:cNvPr id="18" name="Oval 28">
              <a:extLst>
                <a:ext uri="{FF2B5EF4-FFF2-40B4-BE49-F238E27FC236}">
                  <a16:creationId xmlns:a16="http://schemas.microsoft.com/office/drawing/2014/main" id="{D8671316-DD96-30A7-F4A6-B761A40DC5AC}"/>
                </a:ext>
              </a:extLst>
            </xdr:cNvPr>
            <xdr:cNvSpPr>
              <a:spLocks noChangeArrowheads="1"/>
            </xdr:cNvSpPr>
          </xdr:nvSpPr>
          <xdr:spPr bwMode="auto">
            <a:xfrm>
              <a:off x="9667742" y="2222696"/>
              <a:ext cx="93662" cy="95250"/>
            </a:xfrm>
            <a:prstGeom prst="ellipse">
              <a:avLst/>
            </a:prstGeom>
            <a:solidFill>
              <a:srgbClr val="FE5815"/>
            </a:solidFill>
            <a:ln w="12700">
              <a:noFill/>
              <a:round/>
              <a:headEnd/>
              <a:tailEnd/>
            </a:ln>
            <a:effectLst/>
          </xdr:spPr>
          <xdr:txBody>
            <a:bodyPr wrap="square" anchor="ct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endParaRPr kumimoji="0" lang="en-GB" sz="1000" b="0" i="0" u="none" strike="noStrike" kern="0" cap="none" spc="0" normalizeH="0" baseline="0">
                <a:ln>
                  <a:noFill/>
                </a:ln>
                <a:solidFill>
                  <a:srgbClr val="005BBB"/>
                </a:solidFill>
                <a:effectLst/>
                <a:uLnTx/>
                <a:uFillTx/>
                <a:latin typeface="Arial" panose="020B0604020202020204"/>
                <a:ea typeface="+mn-ea"/>
                <a:cs typeface="+mn-cs"/>
              </a:endParaRPr>
            </a:p>
          </xdr:txBody>
        </xdr:sp>
        <xdr:sp macro="" textlink="">
          <xdr:nvSpPr>
            <xdr:cNvPr id="19" name="Rectangle 18">
              <a:extLst>
                <a:ext uri="{FF2B5EF4-FFF2-40B4-BE49-F238E27FC236}">
                  <a16:creationId xmlns:a16="http://schemas.microsoft.com/office/drawing/2014/main" id="{60687863-1814-8E7D-03AA-B209001A12B3}"/>
                </a:ext>
              </a:extLst>
            </xdr:cNvPr>
            <xdr:cNvSpPr>
              <a:spLocks noChangeArrowheads="1"/>
            </xdr:cNvSpPr>
          </xdr:nvSpPr>
          <xdr:spPr bwMode="auto">
            <a:xfrm>
              <a:off x="9784423" y="2017941"/>
              <a:ext cx="731838" cy="397533"/>
            </a:xfrm>
            <a:prstGeom prst="rect">
              <a:avLst/>
            </a:prstGeom>
            <a:noFill/>
            <a:ln>
              <a:noFill/>
            </a:ln>
            <a:effectLst/>
          </xdr:spPr>
          <xdr:txBody>
            <a:bodyPr wrap="square" lIns="90477" tIns="44444" rIns="90477" bIns="44444">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0" fontAlgn="auto" latinLnBrk="0" hangingPunct="0">
                <a:lnSpc>
                  <a:spcPct val="100000"/>
                </a:lnSpc>
                <a:spcBef>
                  <a:spcPts val="0"/>
                </a:spcBef>
                <a:spcAft>
                  <a:spcPts val="0"/>
                </a:spcAft>
                <a:buClrTx/>
                <a:buSzTx/>
                <a:buFontTx/>
                <a:buNone/>
                <a:tabLst/>
                <a:defRPr/>
              </a:pPr>
              <a:r>
                <a:rPr kumimoji="0" lang="en-GB" sz="1000" b="1" i="0" u="none" strike="noStrike" kern="0" cap="none" spc="0" normalizeH="0" baseline="0">
                  <a:ln>
                    <a:noFill/>
                  </a:ln>
                  <a:solidFill>
                    <a:schemeClr val="accent1"/>
                  </a:solidFill>
                  <a:effectLst/>
                  <a:uLnTx/>
                  <a:uFillTx/>
                  <a:latin typeface="Arial" panose="020B0604020202020204"/>
                  <a:ea typeface="+mn-ea"/>
                  <a:cs typeface="+mn-cs"/>
                </a:rPr>
                <a:t>Torness</a:t>
              </a:r>
            </a:p>
            <a:p>
              <a:pPr marL="0" marR="0" lvl="0" indent="0" algn="l" defTabSz="914400" rtl="0" eaLnBrk="0" fontAlgn="auto" latinLnBrk="0" hangingPunct="0">
                <a:lnSpc>
                  <a:spcPct val="100000"/>
                </a:lnSpc>
                <a:spcBef>
                  <a:spcPts val="0"/>
                </a:spcBef>
                <a:spcAft>
                  <a:spcPts val="0"/>
                </a:spcAft>
                <a:buClrTx/>
                <a:buSzTx/>
                <a:buFontTx/>
                <a:buNone/>
                <a:tabLst/>
                <a:defRPr/>
              </a:pPr>
              <a:endParaRPr kumimoji="0" lang="en-GB" sz="1000" b="0" i="1" u="none" strike="noStrike" kern="0" cap="none" spc="0" normalizeH="0" baseline="0">
                <a:ln>
                  <a:noFill/>
                </a:ln>
                <a:solidFill>
                  <a:srgbClr val="001A70"/>
                </a:solidFill>
                <a:effectLst/>
                <a:uLnTx/>
                <a:uFillTx/>
                <a:latin typeface="Arial" panose="020B0604020202020204"/>
                <a:ea typeface="+mn-ea"/>
                <a:cs typeface="+mn-cs"/>
              </a:endParaRPr>
            </a:p>
          </xdr:txBody>
        </xdr:sp>
      </xdr:grpSp>
      <xdr:grpSp>
        <xdr:nvGrpSpPr>
          <xdr:cNvPr id="8" name="Groupe 7">
            <a:extLst>
              <a:ext uri="{FF2B5EF4-FFF2-40B4-BE49-F238E27FC236}">
                <a16:creationId xmlns:a16="http://schemas.microsoft.com/office/drawing/2014/main" id="{E6CF12A4-529F-4491-6310-D3DAC4FA2828}"/>
              </a:ext>
            </a:extLst>
          </xdr:cNvPr>
          <xdr:cNvGrpSpPr/>
        </xdr:nvGrpSpPr>
        <xdr:grpSpPr>
          <a:xfrm>
            <a:off x="9966820" y="2759272"/>
            <a:ext cx="1478755" cy="397533"/>
            <a:chOff x="9969367" y="2602106"/>
            <a:chExt cx="1478755" cy="397533"/>
          </a:xfrm>
        </xdr:grpSpPr>
        <xdr:sp macro="" textlink="">
          <xdr:nvSpPr>
            <xdr:cNvPr id="16" name="Oval 27">
              <a:extLst>
                <a:ext uri="{FF2B5EF4-FFF2-40B4-BE49-F238E27FC236}">
                  <a16:creationId xmlns:a16="http://schemas.microsoft.com/office/drawing/2014/main" id="{B4E008D1-E98E-EC9A-F03D-0D22EF18AD94}"/>
                </a:ext>
              </a:extLst>
            </xdr:cNvPr>
            <xdr:cNvSpPr>
              <a:spLocks noChangeArrowheads="1"/>
            </xdr:cNvSpPr>
          </xdr:nvSpPr>
          <xdr:spPr bwMode="auto">
            <a:xfrm>
              <a:off x="9969367" y="2789433"/>
              <a:ext cx="93662" cy="95250"/>
            </a:xfrm>
            <a:prstGeom prst="ellipse">
              <a:avLst/>
            </a:prstGeom>
            <a:solidFill>
              <a:srgbClr val="FE5815"/>
            </a:solidFill>
            <a:ln w="12700">
              <a:noFill/>
              <a:round/>
              <a:headEnd/>
              <a:tailEnd/>
            </a:ln>
            <a:effectLst/>
          </xdr:spPr>
          <xdr:txBody>
            <a:bodyPr wrap="square" anchor="ct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endParaRPr kumimoji="0" lang="en-GB" sz="1000" b="0" i="0" u="none" strike="noStrike" kern="0" cap="none" spc="0" normalizeH="0" baseline="0">
                <a:ln>
                  <a:noFill/>
                </a:ln>
                <a:solidFill>
                  <a:srgbClr val="005BBB"/>
                </a:solidFill>
                <a:effectLst/>
                <a:uLnTx/>
                <a:uFillTx/>
                <a:latin typeface="Arial" panose="020B0604020202020204"/>
                <a:ea typeface="+mn-ea"/>
                <a:cs typeface="+mn-cs"/>
              </a:endParaRPr>
            </a:p>
          </xdr:txBody>
        </xdr:sp>
        <xdr:sp macro="" textlink="">
          <xdr:nvSpPr>
            <xdr:cNvPr id="17" name="Rectangle 16">
              <a:extLst>
                <a:ext uri="{FF2B5EF4-FFF2-40B4-BE49-F238E27FC236}">
                  <a16:creationId xmlns:a16="http://schemas.microsoft.com/office/drawing/2014/main" id="{8F556465-30C7-F8D7-EC65-65FC35CC0463}"/>
                </a:ext>
              </a:extLst>
            </xdr:cNvPr>
            <xdr:cNvSpPr>
              <a:spLocks noChangeArrowheads="1"/>
            </xdr:cNvSpPr>
          </xdr:nvSpPr>
          <xdr:spPr bwMode="auto">
            <a:xfrm>
              <a:off x="10163835" y="2602106"/>
              <a:ext cx="1284287" cy="397533"/>
            </a:xfrm>
            <a:prstGeom prst="rect">
              <a:avLst/>
            </a:prstGeom>
            <a:noFill/>
            <a:ln>
              <a:noFill/>
            </a:ln>
            <a:effectLst/>
          </xdr:spPr>
          <xdr:txBody>
            <a:bodyPr wrap="square" lIns="90477" tIns="44444" rIns="90477" bIns="44444">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0" fontAlgn="auto" latinLnBrk="0" hangingPunct="0">
                <a:lnSpc>
                  <a:spcPct val="100000"/>
                </a:lnSpc>
                <a:spcBef>
                  <a:spcPts val="0"/>
                </a:spcBef>
                <a:spcAft>
                  <a:spcPts val="0"/>
                </a:spcAft>
                <a:buClrTx/>
                <a:buSzTx/>
                <a:buFontTx/>
                <a:buNone/>
                <a:tabLst/>
                <a:defRPr/>
              </a:pPr>
              <a:r>
                <a:rPr kumimoji="0" lang="en-GB" sz="1000" b="1" i="0" u="none" strike="noStrike" kern="0" cap="none" spc="0" normalizeH="0" baseline="0">
                  <a:ln>
                    <a:noFill/>
                  </a:ln>
                  <a:solidFill>
                    <a:schemeClr val="accent1"/>
                  </a:solidFill>
                  <a:effectLst/>
                  <a:uLnTx/>
                  <a:uFillTx/>
                  <a:latin typeface="Arial" panose="020B0604020202020204"/>
                  <a:ea typeface="+mn-ea"/>
                  <a:cs typeface="+mn-cs"/>
                </a:rPr>
                <a:t>Hartlepool</a:t>
              </a:r>
            </a:p>
            <a:p>
              <a:pPr marL="0" marR="0" lvl="0" indent="0" algn="l" defTabSz="914400" rtl="0" eaLnBrk="0" fontAlgn="auto" latinLnBrk="0" hangingPunct="0">
                <a:lnSpc>
                  <a:spcPct val="100000"/>
                </a:lnSpc>
                <a:spcBef>
                  <a:spcPts val="0"/>
                </a:spcBef>
                <a:spcAft>
                  <a:spcPts val="0"/>
                </a:spcAft>
                <a:buClrTx/>
                <a:buSzTx/>
                <a:buFontTx/>
                <a:buNone/>
                <a:tabLst/>
                <a:defRPr/>
              </a:pPr>
              <a:endParaRPr kumimoji="0" lang="en-GB" sz="1000" b="0" i="1" u="none" strike="noStrike" kern="0" cap="none" spc="0" normalizeH="0" baseline="0">
                <a:ln>
                  <a:noFill/>
                </a:ln>
                <a:solidFill>
                  <a:srgbClr val="001A70"/>
                </a:solidFill>
                <a:effectLst/>
                <a:uLnTx/>
                <a:uFillTx/>
                <a:latin typeface="Arial" panose="020B0604020202020204"/>
                <a:ea typeface="+mn-ea"/>
                <a:cs typeface="+mn-cs"/>
              </a:endParaRPr>
            </a:p>
          </xdr:txBody>
        </xdr:sp>
      </xdr:grpSp>
      <xdr:grpSp>
        <xdr:nvGrpSpPr>
          <xdr:cNvPr id="9" name="Groupe 8">
            <a:extLst>
              <a:ext uri="{FF2B5EF4-FFF2-40B4-BE49-F238E27FC236}">
                <a16:creationId xmlns:a16="http://schemas.microsoft.com/office/drawing/2014/main" id="{787306E5-42DF-2B4E-C788-45994116EB4D}"/>
              </a:ext>
            </a:extLst>
          </xdr:cNvPr>
          <xdr:cNvGrpSpPr/>
        </xdr:nvGrpSpPr>
        <xdr:grpSpPr>
          <a:xfrm>
            <a:off x="8451552" y="3110386"/>
            <a:ext cx="1285875" cy="310974"/>
            <a:chOff x="8307254" y="3021384"/>
            <a:chExt cx="1285875" cy="310974"/>
          </a:xfrm>
        </xdr:grpSpPr>
        <xdr:sp macro="" textlink="">
          <xdr:nvSpPr>
            <xdr:cNvPr id="13" name="Oval 25">
              <a:extLst>
                <a:ext uri="{FF2B5EF4-FFF2-40B4-BE49-F238E27FC236}">
                  <a16:creationId xmlns:a16="http://schemas.microsoft.com/office/drawing/2014/main" id="{366C3A20-4CED-8F72-C7EF-8D87FA2791CB}"/>
                </a:ext>
              </a:extLst>
            </xdr:cNvPr>
            <xdr:cNvSpPr>
              <a:spLocks noChangeArrowheads="1"/>
            </xdr:cNvSpPr>
          </xdr:nvSpPr>
          <xdr:spPr bwMode="auto">
            <a:xfrm>
              <a:off x="9499467" y="3237108"/>
              <a:ext cx="93662" cy="95250"/>
            </a:xfrm>
            <a:prstGeom prst="ellipse">
              <a:avLst/>
            </a:prstGeom>
            <a:solidFill>
              <a:srgbClr val="FE5815"/>
            </a:solidFill>
            <a:ln w="12700">
              <a:noFill/>
              <a:round/>
              <a:headEnd/>
              <a:tailEnd/>
            </a:ln>
            <a:effectLst/>
          </xdr:spPr>
          <xdr:txBody>
            <a:bodyPr wrap="square" anchor="ct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endParaRPr kumimoji="0" lang="en-GB" sz="1000" b="0" i="0" u="none" strike="noStrike" kern="0" cap="none" spc="0" normalizeH="0" baseline="0">
                <a:ln>
                  <a:noFill/>
                </a:ln>
                <a:solidFill>
                  <a:srgbClr val="005BBB"/>
                </a:solidFill>
                <a:effectLst/>
                <a:uLnTx/>
                <a:uFillTx/>
                <a:latin typeface="Arial" panose="020B0604020202020204"/>
                <a:ea typeface="+mn-ea"/>
                <a:cs typeface="+mn-cs"/>
              </a:endParaRPr>
            </a:p>
          </xdr:txBody>
        </xdr:sp>
        <xdr:sp macro="" textlink="">
          <xdr:nvSpPr>
            <xdr:cNvPr id="14" name="Oval 26">
              <a:extLst>
                <a:ext uri="{FF2B5EF4-FFF2-40B4-BE49-F238E27FC236}">
                  <a16:creationId xmlns:a16="http://schemas.microsoft.com/office/drawing/2014/main" id="{ED02097D-D2B3-C9F7-2816-279E3ADA63DB}"/>
                </a:ext>
              </a:extLst>
            </xdr:cNvPr>
            <xdr:cNvSpPr>
              <a:spLocks noChangeArrowheads="1"/>
            </xdr:cNvSpPr>
          </xdr:nvSpPr>
          <xdr:spPr bwMode="auto">
            <a:xfrm>
              <a:off x="9499467" y="3159321"/>
              <a:ext cx="93662" cy="95250"/>
            </a:xfrm>
            <a:prstGeom prst="ellipse">
              <a:avLst/>
            </a:prstGeom>
            <a:solidFill>
              <a:srgbClr val="FE5815"/>
            </a:solidFill>
            <a:ln w="12700">
              <a:noFill/>
              <a:round/>
              <a:headEnd/>
              <a:tailEnd/>
            </a:ln>
            <a:effectLst/>
          </xdr:spPr>
          <xdr:txBody>
            <a:bodyPr wrap="square" anchor="ct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endParaRPr kumimoji="0" lang="en-GB" sz="1000" b="0" i="0" u="none" strike="noStrike" kern="0" cap="none" spc="0" normalizeH="0" baseline="0">
                <a:ln>
                  <a:noFill/>
                </a:ln>
                <a:solidFill>
                  <a:srgbClr val="005BBB"/>
                </a:solidFill>
                <a:effectLst/>
                <a:uLnTx/>
                <a:uFillTx/>
                <a:latin typeface="Arial" panose="020B0604020202020204"/>
                <a:ea typeface="+mn-ea"/>
                <a:cs typeface="+mn-cs"/>
              </a:endParaRPr>
            </a:p>
          </xdr:txBody>
        </xdr:sp>
        <xdr:sp macro="" textlink="">
          <xdr:nvSpPr>
            <xdr:cNvPr id="15" name="Rectangle 14">
              <a:extLst>
                <a:ext uri="{FF2B5EF4-FFF2-40B4-BE49-F238E27FC236}">
                  <a16:creationId xmlns:a16="http://schemas.microsoft.com/office/drawing/2014/main" id="{8087FB83-6ADB-F771-E158-F5E87E13A488}"/>
                </a:ext>
              </a:extLst>
            </xdr:cNvPr>
            <xdr:cNvSpPr>
              <a:spLocks noChangeArrowheads="1"/>
            </xdr:cNvSpPr>
          </xdr:nvSpPr>
          <xdr:spPr bwMode="auto">
            <a:xfrm>
              <a:off x="8307254" y="3021384"/>
              <a:ext cx="1285875" cy="237688"/>
            </a:xfrm>
            <a:prstGeom prst="rect">
              <a:avLst/>
            </a:prstGeom>
            <a:noFill/>
            <a:ln>
              <a:noFill/>
            </a:ln>
            <a:effectLst/>
          </xdr:spPr>
          <xdr:txBody>
            <a:bodyPr wrap="square" lIns="90477" tIns="44444" rIns="90477" bIns="44444">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0" fontAlgn="auto" latinLnBrk="0" hangingPunct="0">
                <a:lnSpc>
                  <a:spcPct val="100000"/>
                </a:lnSpc>
                <a:spcBef>
                  <a:spcPts val="0"/>
                </a:spcBef>
                <a:spcAft>
                  <a:spcPts val="0"/>
                </a:spcAft>
                <a:buClrTx/>
                <a:buSzTx/>
                <a:buFontTx/>
                <a:buNone/>
                <a:tabLst/>
                <a:defRPr/>
              </a:pPr>
              <a:r>
                <a:rPr kumimoji="0" lang="en-GB" sz="1000" b="1" i="0" u="none" strike="noStrike" kern="0" cap="none" spc="0" normalizeH="0" baseline="0">
                  <a:ln>
                    <a:noFill/>
                  </a:ln>
                  <a:solidFill>
                    <a:schemeClr val="accent1"/>
                  </a:solidFill>
                  <a:effectLst/>
                  <a:uLnTx/>
                  <a:uFillTx/>
                  <a:latin typeface="Arial" panose="020B0604020202020204"/>
                  <a:ea typeface="+mn-ea"/>
                  <a:cs typeface="+mn-cs"/>
                </a:rPr>
                <a:t>Heysham 1 &amp; 2</a:t>
              </a:r>
            </a:p>
          </xdr:txBody>
        </xdr:sp>
      </xdr:grpSp>
      <xdr:grpSp>
        <xdr:nvGrpSpPr>
          <xdr:cNvPr id="10" name="Groupe 9">
            <a:extLst>
              <a:ext uri="{FF2B5EF4-FFF2-40B4-BE49-F238E27FC236}">
                <a16:creationId xmlns:a16="http://schemas.microsoft.com/office/drawing/2014/main" id="{F1BFCCD7-EB3B-14DE-5ED1-D2279ACE8F22}"/>
              </a:ext>
            </a:extLst>
          </xdr:cNvPr>
          <xdr:cNvGrpSpPr/>
        </xdr:nvGrpSpPr>
        <xdr:grpSpPr>
          <a:xfrm>
            <a:off x="10500950" y="3716797"/>
            <a:ext cx="892015" cy="397533"/>
            <a:chOff x="10675804" y="3751458"/>
            <a:chExt cx="892015" cy="397533"/>
          </a:xfrm>
        </xdr:grpSpPr>
        <xdr:sp macro="" textlink="">
          <xdr:nvSpPr>
            <xdr:cNvPr id="11" name="Rectangle 10">
              <a:extLst>
                <a:ext uri="{FF2B5EF4-FFF2-40B4-BE49-F238E27FC236}">
                  <a16:creationId xmlns:a16="http://schemas.microsoft.com/office/drawing/2014/main" id="{604F490C-25D1-B592-7608-A5B62CD3BDEA}"/>
                </a:ext>
              </a:extLst>
            </xdr:cNvPr>
            <xdr:cNvSpPr>
              <a:spLocks noChangeArrowheads="1"/>
            </xdr:cNvSpPr>
          </xdr:nvSpPr>
          <xdr:spPr bwMode="auto">
            <a:xfrm>
              <a:off x="10675804" y="3845121"/>
              <a:ext cx="130175" cy="133350"/>
            </a:xfrm>
            <a:prstGeom prst="rect">
              <a:avLst/>
            </a:prstGeom>
            <a:solidFill>
              <a:schemeClr val="accent6"/>
            </a:solidFill>
            <a:ln w="12700">
              <a:solidFill>
                <a:schemeClr val="accent6"/>
              </a:solidFill>
              <a:round/>
              <a:headEnd/>
              <a:tailEnd/>
            </a:ln>
            <a:effectLst/>
          </xdr:spPr>
          <xdr:txBody>
            <a:bodyPr wrap="square" anchor="ct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endParaRPr kumimoji="0" lang="en-GB" sz="1000" b="0" i="0" u="none" strike="noStrike" kern="0" cap="none" spc="0" normalizeH="0" baseline="0">
                <a:ln>
                  <a:noFill/>
                </a:ln>
                <a:solidFill>
                  <a:srgbClr val="005BBB"/>
                </a:solidFill>
                <a:effectLst/>
                <a:uLnTx/>
                <a:uFillTx/>
                <a:latin typeface="Arial" panose="020B0604020202020204"/>
                <a:ea typeface="+mn-ea"/>
                <a:cs typeface="+mn-cs"/>
              </a:endParaRPr>
            </a:p>
          </xdr:txBody>
        </xdr:sp>
        <xdr:sp macro="" textlink="">
          <xdr:nvSpPr>
            <xdr:cNvPr id="12" name="Rectangle 11">
              <a:extLst>
                <a:ext uri="{FF2B5EF4-FFF2-40B4-BE49-F238E27FC236}">
                  <a16:creationId xmlns:a16="http://schemas.microsoft.com/office/drawing/2014/main" id="{23DE2A59-017E-AA9A-BD3B-FF00413FDDEE}"/>
                </a:ext>
              </a:extLst>
            </xdr:cNvPr>
            <xdr:cNvSpPr>
              <a:spLocks noChangeArrowheads="1"/>
            </xdr:cNvSpPr>
          </xdr:nvSpPr>
          <xdr:spPr bwMode="auto">
            <a:xfrm>
              <a:off x="10761529" y="3751458"/>
              <a:ext cx="806290" cy="397533"/>
            </a:xfrm>
            <a:prstGeom prst="rect">
              <a:avLst/>
            </a:prstGeom>
            <a:noFill/>
            <a:ln>
              <a:noFill/>
            </a:ln>
            <a:effectLst/>
          </xdr:spPr>
          <xdr:txBody>
            <a:bodyPr wrap="square" lIns="90477" tIns="44444" rIns="90477" bIns="44444">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0" fontAlgn="auto" latinLnBrk="0" hangingPunct="0">
                <a:lnSpc>
                  <a:spcPct val="100000"/>
                </a:lnSpc>
                <a:spcBef>
                  <a:spcPts val="0"/>
                </a:spcBef>
                <a:spcAft>
                  <a:spcPts val="0"/>
                </a:spcAft>
                <a:buClrTx/>
                <a:buSzTx/>
                <a:buFontTx/>
                <a:buNone/>
                <a:tabLst/>
                <a:defRPr/>
              </a:pPr>
              <a:r>
                <a:rPr kumimoji="0" lang="en-GB" sz="1000" b="1" i="0" u="none" strike="noStrike" kern="0" cap="none" spc="0" normalizeH="0" baseline="0">
                  <a:ln>
                    <a:noFill/>
                  </a:ln>
                  <a:solidFill>
                    <a:schemeClr val="accent1"/>
                  </a:solidFill>
                  <a:effectLst/>
                  <a:uLnTx/>
                  <a:uFillTx/>
                  <a:latin typeface="Arial" panose="020B0604020202020204"/>
                  <a:ea typeface="+mn-ea"/>
                  <a:cs typeface="+mn-cs"/>
                </a:rPr>
                <a:t>Sizewell B</a:t>
              </a:r>
            </a:p>
            <a:p>
              <a:pPr marL="0" marR="0" lvl="0" indent="0" algn="l" defTabSz="914400" rtl="0" eaLnBrk="0" fontAlgn="auto" latinLnBrk="0" hangingPunct="0">
                <a:lnSpc>
                  <a:spcPct val="100000"/>
                </a:lnSpc>
                <a:spcBef>
                  <a:spcPts val="0"/>
                </a:spcBef>
                <a:spcAft>
                  <a:spcPts val="0"/>
                </a:spcAft>
                <a:buClrTx/>
                <a:buSzTx/>
                <a:buFontTx/>
                <a:buNone/>
                <a:tabLst/>
                <a:defRPr/>
              </a:pPr>
              <a:endParaRPr kumimoji="0" lang="en-GB" sz="1000" b="1" i="1" u="none" strike="noStrike" kern="0" cap="none" spc="0" normalizeH="0" baseline="0">
                <a:ln>
                  <a:noFill/>
                </a:ln>
                <a:solidFill>
                  <a:srgbClr val="001A70"/>
                </a:solidFill>
                <a:effectLst/>
                <a:uLnTx/>
                <a:uFillTx/>
                <a:latin typeface="Arial" panose="020B0604020202020204"/>
                <a:ea typeface="+mn-ea"/>
                <a:cs typeface="+mn-cs"/>
              </a:endParaRPr>
            </a:p>
          </xdr:txBody>
        </xdr:sp>
      </xdr:grpSp>
    </xdr:grpSp>
    <xdr:clientData/>
  </xdr:twoCellAnchor>
  <xdr:twoCellAnchor>
    <xdr:from>
      <xdr:col>6</xdr:col>
      <xdr:colOff>2077898</xdr:colOff>
      <xdr:row>44</xdr:row>
      <xdr:rowOff>172190</xdr:rowOff>
    </xdr:from>
    <xdr:to>
      <xdr:col>8</xdr:col>
      <xdr:colOff>857250</xdr:colOff>
      <xdr:row>46</xdr:row>
      <xdr:rowOff>141523</xdr:rowOff>
    </xdr:to>
    <xdr:grpSp>
      <xdr:nvGrpSpPr>
        <xdr:cNvPr id="27" name="Groupe 26">
          <a:extLst>
            <a:ext uri="{FF2B5EF4-FFF2-40B4-BE49-F238E27FC236}">
              <a16:creationId xmlns:a16="http://schemas.microsoft.com/office/drawing/2014/main" id="{46E5BD53-95E5-402B-A1B9-1E65113CF9ED}"/>
            </a:ext>
          </a:extLst>
        </xdr:cNvPr>
        <xdr:cNvGrpSpPr/>
      </xdr:nvGrpSpPr>
      <xdr:grpSpPr>
        <a:xfrm>
          <a:off x="12888773" y="10030565"/>
          <a:ext cx="2557602" cy="620208"/>
          <a:chOff x="8512674" y="5268288"/>
          <a:chExt cx="2134954" cy="582279"/>
        </a:xfrm>
      </xdr:grpSpPr>
      <xdr:sp macro="" textlink="">
        <xdr:nvSpPr>
          <xdr:cNvPr id="28" name="Rectangle 27">
            <a:extLst>
              <a:ext uri="{FF2B5EF4-FFF2-40B4-BE49-F238E27FC236}">
                <a16:creationId xmlns:a16="http://schemas.microsoft.com/office/drawing/2014/main" id="{37423FBC-8E84-E96B-FCB2-0C149E31EE21}"/>
              </a:ext>
            </a:extLst>
          </xdr:cNvPr>
          <xdr:cNvSpPr>
            <a:spLocks noChangeArrowheads="1"/>
          </xdr:cNvSpPr>
        </xdr:nvSpPr>
        <xdr:spPr bwMode="auto">
          <a:xfrm>
            <a:off x="8617449" y="5268288"/>
            <a:ext cx="2030179" cy="330445"/>
          </a:xfrm>
          <a:prstGeom prst="rect">
            <a:avLst/>
          </a:prstGeom>
          <a:noFill/>
          <a:ln w="9525">
            <a:noFill/>
            <a:miter lim="800000"/>
            <a:headEnd/>
            <a:tailEnd/>
          </a:ln>
        </xdr:spPr>
        <xdr:txBody>
          <a:bodyPr wrap="square" lIns="90477" tIns="44444" rIns="90477" bIns="44444">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0" fontAlgn="auto" latinLnBrk="0" hangingPunct="0">
              <a:lnSpc>
                <a:spcPct val="90000"/>
              </a:lnSpc>
              <a:spcBef>
                <a:spcPts val="0"/>
              </a:spcBef>
              <a:spcAft>
                <a:spcPts val="0"/>
              </a:spcAft>
              <a:buClrTx/>
              <a:buSzTx/>
              <a:buFontTx/>
              <a:buNone/>
              <a:tabLst/>
              <a:defRPr/>
            </a:pPr>
            <a:r>
              <a:rPr kumimoji="0" lang="en-GB" sz="1000" i="0" u="none" strike="noStrike" kern="1200" cap="none" spc="0" normalizeH="0" baseline="0">
                <a:ln>
                  <a:noFill/>
                </a:ln>
                <a:solidFill>
                  <a:srgbClr val="005BBB"/>
                </a:solidFill>
                <a:effectLst/>
                <a:uLnTx/>
                <a:uFillTx/>
                <a:latin typeface="Arial" panose="020B0604020202020204"/>
                <a:ea typeface="+mn-ea"/>
                <a:cs typeface="+mn-cs"/>
              </a:rPr>
              <a:t>Advanced Gas-cooled Reactor (AGR)</a:t>
            </a:r>
            <a:endParaRPr kumimoji="0" lang="en-GB" sz="1000" i="1" u="none" strike="noStrike" kern="1200" cap="none" spc="0" normalizeH="0" baseline="0">
              <a:ln>
                <a:noFill/>
              </a:ln>
              <a:solidFill>
                <a:srgbClr val="005BBB"/>
              </a:solidFill>
              <a:effectLst/>
              <a:uLnTx/>
              <a:uFillTx/>
              <a:latin typeface="Arial" panose="020B0604020202020204"/>
              <a:ea typeface="+mn-ea"/>
              <a:cs typeface="+mn-cs"/>
            </a:endParaRPr>
          </a:p>
        </xdr:txBody>
      </xdr:sp>
      <xdr:sp macro="" textlink="">
        <xdr:nvSpPr>
          <xdr:cNvPr id="29" name="Rectangle 28">
            <a:extLst>
              <a:ext uri="{FF2B5EF4-FFF2-40B4-BE49-F238E27FC236}">
                <a16:creationId xmlns:a16="http://schemas.microsoft.com/office/drawing/2014/main" id="{C64EE871-70A0-09BA-05E7-CA9D3BC13718}"/>
              </a:ext>
            </a:extLst>
          </xdr:cNvPr>
          <xdr:cNvSpPr>
            <a:spLocks noChangeArrowheads="1"/>
          </xdr:cNvSpPr>
        </xdr:nvSpPr>
        <xdr:spPr bwMode="auto">
          <a:xfrm>
            <a:off x="8617449" y="5519113"/>
            <a:ext cx="1869980" cy="331454"/>
          </a:xfrm>
          <a:prstGeom prst="rect">
            <a:avLst/>
          </a:prstGeom>
          <a:noFill/>
          <a:ln>
            <a:noFill/>
          </a:ln>
          <a:effectLst/>
        </xdr:spPr>
        <xdr:txBody>
          <a:bodyPr wrap="square" lIns="90477" tIns="44444" rIns="90477" bIns="44444">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0" fontAlgn="auto" latinLnBrk="0" hangingPunct="0">
              <a:lnSpc>
                <a:spcPct val="90000"/>
              </a:lnSpc>
              <a:spcBef>
                <a:spcPts val="0"/>
              </a:spcBef>
              <a:spcAft>
                <a:spcPts val="0"/>
              </a:spcAft>
              <a:buClrTx/>
              <a:buSzTx/>
              <a:buFontTx/>
              <a:buNone/>
              <a:tabLst/>
              <a:defRPr/>
            </a:pPr>
            <a:r>
              <a:rPr kumimoji="0" lang="en-GB" sz="1000" i="0" u="none" strike="noStrike" kern="0" cap="none" spc="0" normalizeH="0" baseline="0">
                <a:ln>
                  <a:noFill/>
                </a:ln>
                <a:solidFill>
                  <a:srgbClr val="005BBB"/>
                </a:solidFill>
                <a:effectLst/>
                <a:uLnTx/>
                <a:uFillTx/>
                <a:latin typeface="Arial" panose="020B0604020202020204"/>
                <a:ea typeface="+mn-ea"/>
                <a:cs typeface="+mn-cs"/>
              </a:rPr>
              <a:t>Pressurised Water Reactor (PWR)</a:t>
            </a:r>
          </a:p>
        </xdr:txBody>
      </xdr:sp>
      <xdr:sp macro="" textlink="">
        <xdr:nvSpPr>
          <xdr:cNvPr id="30" name="Rectangle 29">
            <a:extLst>
              <a:ext uri="{FF2B5EF4-FFF2-40B4-BE49-F238E27FC236}">
                <a16:creationId xmlns:a16="http://schemas.microsoft.com/office/drawing/2014/main" id="{341BF4DE-BA2D-2680-FF7A-D61A3455D5CF}"/>
              </a:ext>
            </a:extLst>
          </xdr:cNvPr>
          <xdr:cNvSpPr>
            <a:spLocks noChangeArrowheads="1"/>
          </xdr:cNvSpPr>
        </xdr:nvSpPr>
        <xdr:spPr bwMode="auto">
          <a:xfrm>
            <a:off x="8521845" y="5562954"/>
            <a:ext cx="92075" cy="95250"/>
          </a:xfrm>
          <a:prstGeom prst="rect">
            <a:avLst/>
          </a:prstGeom>
          <a:solidFill>
            <a:schemeClr val="accent6"/>
          </a:solidFill>
          <a:ln w="12700">
            <a:solidFill>
              <a:schemeClr val="accent6"/>
            </a:solidFill>
            <a:round/>
            <a:headEnd/>
            <a:tailEnd/>
          </a:ln>
          <a:effectLst/>
        </xdr:spPr>
        <xdr:txBody>
          <a:bodyPr wrap="square" anchor="ct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endParaRPr kumimoji="0" lang="en-GB" sz="1600" i="0" u="none" strike="noStrike" kern="0" cap="none" spc="0" normalizeH="0" baseline="0">
              <a:ln>
                <a:noFill/>
              </a:ln>
              <a:solidFill>
                <a:srgbClr val="005BBB"/>
              </a:solidFill>
              <a:effectLst/>
              <a:uLnTx/>
              <a:uFillTx/>
              <a:latin typeface="Arial" panose="020B0604020202020204"/>
              <a:ea typeface="+mn-ea"/>
              <a:cs typeface="+mn-cs"/>
            </a:endParaRPr>
          </a:p>
        </xdr:txBody>
      </xdr:sp>
      <xdr:sp macro="" textlink="">
        <xdr:nvSpPr>
          <xdr:cNvPr id="31" name="Oval 24">
            <a:extLst>
              <a:ext uri="{FF2B5EF4-FFF2-40B4-BE49-F238E27FC236}">
                <a16:creationId xmlns:a16="http://schemas.microsoft.com/office/drawing/2014/main" id="{E7B6A0CD-003D-D7A9-AC07-B71CE974C9B7}"/>
              </a:ext>
            </a:extLst>
          </xdr:cNvPr>
          <xdr:cNvSpPr>
            <a:spLocks noChangeArrowheads="1"/>
          </xdr:cNvSpPr>
        </xdr:nvSpPr>
        <xdr:spPr bwMode="auto">
          <a:xfrm>
            <a:off x="8512674" y="5321857"/>
            <a:ext cx="93662" cy="95250"/>
          </a:xfrm>
          <a:prstGeom prst="ellipse">
            <a:avLst/>
          </a:prstGeom>
          <a:solidFill>
            <a:srgbClr val="FE5815"/>
          </a:solidFill>
          <a:ln w="12700">
            <a:solidFill>
              <a:srgbClr val="FFA02F"/>
            </a:solidFill>
            <a:round/>
            <a:headEnd/>
            <a:tailEnd/>
          </a:ln>
          <a:effectLst/>
        </xdr:spPr>
        <xdr:txBody>
          <a:bodyPr wrap="square" anchor="ct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endParaRPr kumimoji="0" lang="en-GB" sz="1600" i="0" u="none" strike="noStrike" kern="0" cap="none" spc="0" normalizeH="0" baseline="0">
              <a:ln>
                <a:noFill/>
              </a:ln>
              <a:solidFill>
                <a:srgbClr val="005BBB"/>
              </a:solidFill>
              <a:effectLst/>
              <a:uLnTx/>
              <a:uFillTx/>
              <a:latin typeface="Arial" panose="020B0604020202020204"/>
              <a:ea typeface="+mn-ea"/>
              <a:cs typeface="+mn-cs"/>
            </a:endParaRPr>
          </a:p>
        </xdr:txBody>
      </xdr:sp>
    </xdr:grpSp>
    <xdr:clientData/>
  </xdr:twoCellAnchor>
</xdr:wsDr>
</file>

<file path=xl/drawings/drawing4.xml><?xml version="1.0" encoding="utf-8"?>
<xdr:wsDr xmlns:xdr="http://schemas.openxmlformats.org/drawingml/2006/spreadsheetDrawing" xmlns:a="http://schemas.openxmlformats.org/drawingml/2006/main">
  <xdr:oneCellAnchor>
    <xdr:from>
      <xdr:col>0</xdr:col>
      <xdr:colOff>220015</xdr:colOff>
      <xdr:row>0</xdr:row>
      <xdr:rowOff>150236</xdr:rowOff>
    </xdr:from>
    <xdr:ext cx="1014707" cy="451412"/>
    <xdr:pic>
      <xdr:nvPicPr>
        <xdr:cNvPr id="2" name="Image 1" descr="EDF_Logo_blanc.png">
          <a:extLst>
            <a:ext uri="{FF2B5EF4-FFF2-40B4-BE49-F238E27FC236}">
              <a16:creationId xmlns:a16="http://schemas.microsoft.com/office/drawing/2014/main" id="{DBD943EC-D05E-4B4B-AC3E-BD978D51938E}"/>
            </a:ext>
          </a:extLst>
        </xdr:cNvPr>
        <xdr:cNvPicPr>
          <a:picLocks noChangeAspect="1"/>
        </xdr:cNvPicPr>
      </xdr:nvPicPr>
      <xdr:blipFill>
        <a:blip xmlns:r="http://schemas.openxmlformats.org/officeDocument/2006/relationships" r:embed="rId1" cstate="print"/>
        <a:stretch>
          <a:fillRect/>
        </a:stretch>
      </xdr:blipFill>
      <xdr:spPr>
        <a:xfrm>
          <a:off x="220015" y="150236"/>
          <a:ext cx="1014707" cy="451412"/>
        </a:xfrm>
        <a:prstGeom prst="rect">
          <a:avLst/>
        </a:prstGeom>
      </xdr:spPr>
    </xdr:pic>
    <xdr:clientData/>
  </xdr:oneCellAnchor>
  <xdr:oneCellAnchor>
    <xdr:from>
      <xdr:col>10</xdr:col>
      <xdr:colOff>348342</xdr:colOff>
      <xdr:row>14</xdr:row>
      <xdr:rowOff>185056</xdr:rowOff>
    </xdr:from>
    <xdr:ext cx="384602" cy="384602"/>
    <xdr:pic>
      <xdr:nvPicPr>
        <xdr:cNvPr id="3" name="Graphique 48">
          <a:extLst>
            <a:ext uri="{FF2B5EF4-FFF2-40B4-BE49-F238E27FC236}">
              <a16:creationId xmlns:a16="http://schemas.microsoft.com/office/drawing/2014/main" id="{E2220943-04F1-4503-B7FB-ED8A2C48FDFF}"/>
            </a:ext>
          </a:extLst>
        </xdr:cNvPr>
        <xdr:cNvPicPr>
          <a:picLocks noChangeAspect="1"/>
        </xdr:cNvPicPr>
      </xdr:nvPicPr>
      <xdr:blipFill>
        <a:blip xmlns:r="http://schemas.openxmlformats.org/officeDocument/2006/relationships" r:embed="rId2" cstate="print">
          <a:duotone>
            <a:schemeClr val="accent3">
              <a:shade val="45000"/>
              <a:satMod val="135000"/>
            </a:schemeClr>
            <a:prstClr val="white"/>
          </a:duotone>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2686392" y="3506106"/>
          <a:ext cx="384602" cy="384602"/>
        </a:xfrm>
        <a:prstGeom prst="rect">
          <a:avLst/>
        </a:prstGeom>
      </xdr:spPr>
    </xdr:pic>
    <xdr:clientData/>
  </xdr:oneCellAnchor>
  <xdr:oneCellAnchor>
    <xdr:from>
      <xdr:col>10</xdr:col>
      <xdr:colOff>348342</xdr:colOff>
      <xdr:row>35</xdr:row>
      <xdr:rowOff>185057</xdr:rowOff>
    </xdr:from>
    <xdr:ext cx="385200" cy="385200"/>
    <xdr:pic>
      <xdr:nvPicPr>
        <xdr:cNvPr id="4" name="Graphique 33">
          <a:extLst>
            <a:ext uri="{FF2B5EF4-FFF2-40B4-BE49-F238E27FC236}">
              <a16:creationId xmlns:a16="http://schemas.microsoft.com/office/drawing/2014/main" id="{0E71DA1B-4A9E-4738-AFBA-EA15F303B0C5}"/>
            </a:ext>
          </a:extLst>
        </xdr:cNvPr>
        <xdr:cNvPicPr>
          <a:picLocks noChangeAspect="1"/>
        </xdr:cNvPicPr>
      </xdr:nvPicPr>
      <xdr:blipFill>
        <a:blip xmlns:r="http://schemas.openxmlformats.org/officeDocument/2006/relationships" r:embed="rId4" cstate="print">
          <a:duotone>
            <a:schemeClr val="accent4">
              <a:shade val="45000"/>
              <a:satMod val="135000"/>
            </a:schemeClr>
            <a:prstClr val="white"/>
          </a:duotone>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12686392" y="7601857"/>
          <a:ext cx="385200" cy="385200"/>
        </a:xfrm>
        <a:prstGeom prst="rect">
          <a:avLst/>
        </a:prstGeom>
      </xdr:spPr>
    </xdr:pic>
    <xdr:clientData/>
  </xdr:oneCellAnchor>
  <xdr:twoCellAnchor editAs="oneCell">
    <xdr:from>
      <xdr:col>10</xdr:col>
      <xdr:colOff>309373</xdr:colOff>
      <xdr:row>24</xdr:row>
      <xdr:rowOff>189027</xdr:rowOff>
    </xdr:from>
    <xdr:to>
      <xdr:col>10</xdr:col>
      <xdr:colOff>734505</xdr:colOff>
      <xdr:row>27</xdr:row>
      <xdr:rowOff>59672</xdr:rowOff>
    </xdr:to>
    <xdr:pic>
      <xdr:nvPicPr>
        <xdr:cNvPr id="6" name="Image 5">
          <a:extLst>
            <a:ext uri="{FF2B5EF4-FFF2-40B4-BE49-F238E27FC236}">
              <a16:creationId xmlns:a16="http://schemas.microsoft.com/office/drawing/2014/main" id="{A3BF53A9-1630-4DD5-AB4A-DAEEE502CF74}"/>
            </a:ext>
          </a:extLst>
        </xdr:cNvPr>
        <xdr:cNvPicPr>
          <a:picLocks noChangeAspect="1"/>
        </xdr:cNvPicPr>
      </xdr:nvPicPr>
      <xdr:blipFill>
        <a:blip xmlns:r="http://schemas.openxmlformats.org/officeDocument/2006/relationships" r:embed="rId6"/>
        <a:stretch>
          <a:fillRect/>
        </a:stretch>
      </xdr:blipFill>
      <xdr:spPr>
        <a:xfrm>
          <a:off x="14211050" y="5240894"/>
          <a:ext cx="427672" cy="473501"/>
        </a:xfrm>
        <a:prstGeom prst="rect">
          <a:avLst/>
        </a:prstGeom>
      </xdr:spPr>
    </xdr:pic>
    <xdr:clientData/>
  </xdr:twoCellAnchor>
  <xdr:twoCellAnchor editAs="oneCell">
    <xdr:from>
      <xdr:col>10</xdr:col>
      <xdr:colOff>289367</xdr:colOff>
      <xdr:row>46</xdr:row>
      <xdr:rowOff>132627</xdr:rowOff>
    </xdr:from>
    <xdr:to>
      <xdr:col>10</xdr:col>
      <xdr:colOff>780507</xdr:colOff>
      <xdr:row>49</xdr:row>
      <xdr:rowOff>57893</xdr:rowOff>
    </xdr:to>
    <xdr:pic>
      <xdr:nvPicPr>
        <xdr:cNvPr id="8" name="Image 7" descr="Une image contenant symbole, Police, conception&#10;&#10;Le contenu généré par l’IA peut être incorrect.">
          <a:extLst>
            <a:ext uri="{FF2B5EF4-FFF2-40B4-BE49-F238E27FC236}">
              <a16:creationId xmlns:a16="http://schemas.microsoft.com/office/drawing/2014/main" id="{C51A1EAF-5BF6-30B7-29C1-4402B5886E6B}"/>
            </a:ext>
          </a:extLst>
        </xdr:cNvPr>
        <xdr:cNvPicPr>
          <a:picLocks noChangeAspect="1"/>
        </xdr:cNvPicPr>
      </xdr:nvPicPr>
      <xdr:blipFill>
        <a:blip xmlns:r="http://schemas.openxmlformats.org/officeDocument/2006/relationships" r:embed="rId7" cstate="print">
          <a:clrChange>
            <a:clrFrom>
              <a:srgbClr val="FEFEFE"/>
            </a:clrFrom>
            <a:clrTo>
              <a:srgbClr val="FEFEFE">
                <a:alpha val="0"/>
              </a:srgbClr>
            </a:clrTo>
          </a:clrChange>
          <a:extLst>
            <a:ext uri="{28A0092B-C50C-407E-A947-70E740481C1C}">
              <a14:useLocalDpi xmlns:a14="http://schemas.microsoft.com/office/drawing/2010/main" val="0"/>
            </a:ext>
          </a:extLst>
        </a:blip>
        <a:stretch>
          <a:fillRect/>
        </a:stretch>
      </xdr:blipFill>
      <xdr:spPr>
        <a:xfrm>
          <a:off x="13998133" y="9705855"/>
          <a:ext cx="501935" cy="504000"/>
        </a:xfrm>
        <a:prstGeom prst="rect">
          <a:avLst/>
        </a:prstGeom>
      </xdr:spPr>
    </xdr:pic>
    <xdr:clientData/>
  </xdr:twoCellAnchor>
  <xdr:twoCellAnchor editAs="oneCell">
    <xdr:from>
      <xdr:col>10</xdr:col>
      <xdr:colOff>176212</xdr:colOff>
      <xdr:row>57</xdr:row>
      <xdr:rowOff>87573</xdr:rowOff>
    </xdr:from>
    <xdr:to>
      <xdr:col>10</xdr:col>
      <xdr:colOff>950365</xdr:colOff>
      <xdr:row>61</xdr:row>
      <xdr:rowOff>49901</xdr:rowOff>
    </xdr:to>
    <xdr:pic>
      <xdr:nvPicPr>
        <xdr:cNvPr id="11" name="Image 10">
          <a:extLst>
            <a:ext uri="{FF2B5EF4-FFF2-40B4-BE49-F238E27FC236}">
              <a16:creationId xmlns:a16="http://schemas.microsoft.com/office/drawing/2014/main" id="{CF4E4912-33E3-DB89-ACFA-C41723597924}"/>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4077889" y="11843111"/>
          <a:ext cx="774153" cy="772684"/>
        </a:xfrm>
        <a:prstGeom prst="rect">
          <a:avLst/>
        </a:prstGeom>
      </xdr:spPr>
    </xdr:pic>
    <xdr:clientData/>
  </xdr:twoCellAnchor>
  <xdr:twoCellAnchor editAs="oneCell">
    <xdr:from>
      <xdr:col>10</xdr:col>
      <xdr:colOff>144685</xdr:colOff>
      <xdr:row>67</xdr:row>
      <xdr:rowOff>97420</xdr:rowOff>
    </xdr:from>
    <xdr:to>
      <xdr:col>10</xdr:col>
      <xdr:colOff>864293</xdr:colOff>
      <xdr:row>70</xdr:row>
      <xdr:rowOff>124701</xdr:rowOff>
    </xdr:to>
    <xdr:pic>
      <xdr:nvPicPr>
        <xdr:cNvPr id="13" name="Image 12">
          <a:extLst>
            <a:ext uri="{FF2B5EF4-FFF2-40B4-BE49-F238E27FC236}">
              <a16:creationId xmlns:a16="http://schemas.microsoft.com/office/drawing/2014/main" id="{2E9B37C8-C23F-E3B1-1AC9-9C743B403214}"/>
            </a:ext>
          </a:extLst>
        </xdr:cNvPr>
        <xdr:cNvPicPr>
          <a:picLocks noChangeAspect="1"/>
        </xdr:cNvPicPr>
      </xdr:nvPicPr>
      <xdr:blipFill>
        <a:blip xmlns:r="http://schemas.openxmlformats.org/officeDocument/2006/relationships" r:embed="rId9" cstate="print">
          <a:extLst>
            <a:ext uri="{BEBA8EAE-BF5A-486C-A8C5-ECC9F3942E4B}">
              <a14:imgProps xmlns:a14="http://schemas.microsoft.com/office/drawing/2010/main">
                <a14:imgLayer r:embed="rId10">
                  <a14:imgEffect>
                    <a14:saturation sat="66000"/>
                  </a14:imgEffect>
                </a14:imgLayer>
              </a14:imgProps>
            </a:ext>
            <a:ext uri="{28A0092B-C50C-407E-A947-70E740481C1C}">
              <a14:useLocalDpi xmlns:a14="http://schemas.microsoft.com/office/drawing/2010/main" val="0"/>
            </a:ext>
          </a:extLst>
        </a:blip>
        <a:stretch>
          <a:fillRect/>
        </a:stretch>
      </xdr:blipFill>
      <xdr:spPr>
        <a:xfrm>
          <a:off x="14046362" y="14023211"/>
          <a:ext cx="723418" cy="71706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0</xdr:col>
      <xdr:colOff>227135</xdr:colOff>
      <xdr:row>1</xdr:row>
      <xdr:rowOff>79131</xdr:rowOff>
    </xdr:from>
    <xdr:ext cx="824622" cy="369104"/>
    <xdr:pic>
      <xdr:nvPicPr>
        <xdr:cNvPr id="2" name="Image 1" descr="EDF_Logo_blanc.png">
          <a:extLst>
            <a:ext uri="{FF2B5EF4-FFF2-40B4-BE49-F238E27FC236}">
              <a16:creationId xmlns:a16="http://schemas.microsoft.com/office/drawing/2014/main" id="{4796B8A5-E9E3-4AF7-81B9-6997259BF592}"/>
            </a:ext>
          </a:extLst>
        </xdr:cNvPr>
        <xdr:cNvPicPr>
          <a:picLocks noChangeAspect="1"/>
        </xdr:cNvPicPr>
      </xdr:nvPicPr>
      <xdr:blipFill>
        <a:blip xmlns:r="http://schemas.openxmlformats.org/officeDocument/2006/relationships" r:embed="rId1" cstate="print"/>
        <a:stretch>
          <a:fillRect/>
        </a:stretch>
      </xdr:blipFill>
      <xdr:spPr>
        <a:xfrm>
          <a:off x="227135" y="269631"/>
          <a:ext cx="824622" cy="369104"/>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xdr:from>
      <xdr:col>0</xdr:col>
      <xdr:colOff>64324</xdr:colOff>
      <xdr:row>3</xdr:row>
      <xdr:rowOff>81380</xdr:rowOff>
    </xdr:from>
    <xdr:to>
      <xdr:col>7</xdr:col>
      <xdr:colOff>1458575</xdr:colOff>
      <xdr:row>3</xdr:row>
      <xdr:rowOff>1650397</xdr:rowOff>
    </xdr:to>
    <xdr:pic>
      <xdr:nvPicPr>
        <xdr:cNvPr id="2" name="Image 1" descr="FRISE10_MULTI_BL_RGB_300.jpg">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stretch>
          <a:fillRect/>
        </a:stretch>
      </xdr:blipFill>
      <xdr:spPr>
        <a:xfrm>
          <a:off x="64324" y="1129130"/>
          <a:ext cx="15681751" cy="1569017"/>
        </a:xfrm>
        <a:prstGeom prst="rect">
          <a:avLst/>
        </a:prstGeom>
        <a:noFill/>
      </xdr:spPr>
    </xdr:pic>
    <xdr:clientData/>
  </xdr:twoCellAnchor>
  <xdr:oneCellAnchor>
    <xdr:from>
      <xdr:col>0</xdr:col>
      <xdr:colOff>218412</xdr:colOff>
      <xdr:row>1</xdr:row>
      <xdr:rowOff>61691</xdr:rowOff>
    </xdr:from>
    <xdr:ext cx="1078820" cy="460389"/>
    <xdr:pic>
      <xdr:nvPicPr>
        <xdr:cNvPr id="3" name="Image 2" descr="EDF_Logo_blanc.png">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cstate="print"/>
        <a:stretch>
          <a:fillRect/>
        </a:stretch>
      </xdr:blipFill>
      <xdr:spPr>
        <a:xfrm>
          <a:off x="218412" y="236951"/>
          <a:ext cx="1078820" cy="460389"/>
        </a:xfrm>
        <a:prstGeom prst="rect">
          <a:avLst/>
        </a:prstGeom>
      </xdr:spPr>
    </xdr:pic>
    <xdr:clientData/>
  </xdr:oneCellAnchor>
  <xdr:twoCellAnchor>
    <xdr:from>
      <xdr:col>1</xdr:col>
      <xdr:colOff>649629</xdr:colOff>
      <xdr:row>4</xdr:row>
      <xdr:rowOff>280001</xdr:rowOff>
    </xdr:from>
    <xdr:to>
      <xdr:col>4</xdr:col>
      <xdr:colOff>1610375</xdr:colOff>
      <xdr:row>4</xdr:row>
      <xdr:rowOff>733742</xdr:rowOff>
    </xdr:to>
    <xdr:sp macro="" textlink="">
      <xdr:nvSpPr>
        <xdr:cNvPr id="10" name="ZoneTexte 10">
          <a:extLst>
            <a:ext uri="{FF2B5EF4-FFF2-40B4-BE49-F238E27FC236}">
              <a16:creationId xmlns:a16="http://schemas.microsoft.com/office/drawing/2014/main" id="{5A105AD8-83B1-4497-9A49-824554CAF70E}"/>
            </a:ext>
          </a:extLst>
        </xdr:cNvPr>
        <xdr:cNvSpPr txBox="1"/>
      </xdr:nvSpPr>
      <xdr:spPr>
        <a:xfrm>
          <a:off x="4881760" y="3040086"/>
          <a:ext cx="5928899" cy="4537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fr-FR" sz="2000" b="1" i="0" u="none" strike="noStrike" kern="0" cap="none" spc="0" normalizeH="0" baseline="0" noProof="0">
              <a:ln>
                <a:noFill/>
              </a:ln>
              <a:solidFill>
                <a:schemeClr val="accent1"/>
              </a:solidFill>
              <a:effectLst/>
              <a:uLnTx/>
              <a:uFillTx/>
              <a:latin typeface="Arial" panose="020B0604020202020204" pitchFamily="34" charset="0"/>
              <a:ea typeface="+mn-ea"/>
              <a:cs typeface="Arial" panose="020B0604020202020204" pitchFamily="34" charset="0"/>
            </a:rPr>
            <a:t>Fully consolidated electricity output</a:t>
          </a:r>
        </a:p>
      </xdr:txBody>
    </xdr:sp>
    <xdr:clientData/>
  </xdr:twoCellAnchor>
  <xdr:twoCellAnchor>
    <xdr:from>
      <xdr:col>6</xdr:col>
      <xdr:colOff>1015535</xdr:colOff>
      <xdr:row>4</xdr:row>
      <xdr:rowOff>2143125</xdr:rowOff>
    </xdr:from>
    <xdr:to>
      <xdr:col>7</xdr:col>
      <xdr:colOff>593920</xdr:colOff>
      <xdr:row>5</xdr:row>
      <xdr:rowOff>153205</xdr:rowOff>
    </xdr:to>
    <xdr:grpSp>
      <xdr:nvGrpSpPr>
        <xdr:cNvPr id="5" name="Groupe 4">
          <a:extLst>
            <a:ext uri="{FF2B5EF4-FFF2-40B4-BE49-F238E27FC236}">
              <a16:creationId xmlns:a16="http://schemas.microsoft.com/office/drawing/2014/main" id="{73BFB1B5-6CD6-40D4-84A4-060183A6A7EB}"/>
            </a:ext>
          </a:extLst>
        </xdr:cNvPr>
        <xdr:cNvGrpSpPr/>
      </xdr:nvGrpSpPr>
      <xdr:grpSpPr>
        <a:xfrm>
          <a:off x="13683785" y="4921250"/>
          <a:ext cx="1086510" cy="280205"/>
          <a:chOff x="914337" y="5546672"/>
          <a:chExt cx="1164331" cy="280205"/>
        </a:xfrm>
      </xdr:grpSpPr>
      <xdr:sp macro="" textlink="">
        <xdr:nvSpPr>
          <xdr:cNvPr id="6" name="Rectangle 5">
            <a:extLst>
              <a:ext uri="{FF2B5EF4-FFF2-40B4-BE49-F238E27FC236}">
                <a16:creationId xmlns:a16="http://schemas.microsoft.com/office/drawing/2014/main" id="{06776232-A272-F780-419C-01BAEF01B956}"/>
              </a:ext>
            </a:extLst>
          </xdr:cNvPr>
          <xdr:cNvSpPr/>
        </xdr:nvSpPr>
        <xdr:spPr>
          <a:xfrm>
            <a:off x="914337" y="5580253"/>
            <a:ext cx="360000" cy="180000"/>
          </a:xfrm>
          <a:prstGeom prst="rect">
            <a:avLst/>
          </a:prstGeom>
          <a:solidFill>
            <a:schemeClr val="accent1"/>
          </a:solidFill>
          <a:ln>
            <a:solidFill>
              <a:schemeClr val="accent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fr-FR"/>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GB" sz="2000"/>
          </a:p>
        </xdr:txBody>
      </xdr:sp>
      <xdr:sp macro="" textlink="">
        <xdr:nvSpPr>
          <xdr:cNvPr id="8" name="ZoneTexte 41">
            <a:extLst>
              <a:ext uri="{FF2B5EF4-FFF2-40B4-BE49-F238E27FC236}">
                <a16:creationId xmlns:a16="http://schemas.microsoft.com/office/drawing/2014/main" id="{871C38EC-41E8-A5D3-63BD-69D24E2862B0}"/>
              </a:ext>
            </a:extLst>
          </xdr:cNvPr>
          <xdr:cNvSpPr txBox="1"/>
        </xdr:nvSpPr>
        <xdr:spPr>
          <a:xfrm>
            <a:off x="1288232" y="5546672"/>
            <a:ext cx="790436" cy="280205"/>
          </a:xfrm>
          <a:prstGeom prst="rect">
            <a:avLst/>
          </a:prstGeom>
          <a:noFill/>
        </xdr:spPr>
        <xdr:txBody>
          <a:bodyPr wrap="square" rtlCol="0">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sz="1200">
                <a:solidFill>
                  <a:schemeClr val="accent1"/>
                </a:solidFill>
                <a:latin typeface="EDF 2020" panose="020B0503020203020204" pitchFamily="34" charset="0"/>
                <a:cs typeface="EDF 2020" panose="020B0503020203020204" pitchFamily="34" charset="0"/>
              </a:rPr>
              <a:t>Nuclear</a:t>
            </a:r>
            <a:endParaRPr lang="en-GB" sz="1200" baseline="30000">
              <a:solidFill>
                <a:schemeClr val="accent1"/>
              </a:solidFill>
              <a:latin typeface="EDF 2020" panose="020B0503020203020204" pitchFamily="34" charset="0"/>
              <a:cs typeface="EDF 2020" panose="020B0503020203020204" pitchFamily="34" charset="0"/>
            </a:endParaRPr>
          </a:p>
        </xdr:txBody>
      </xdr:sp>
    </xdr:grpSp>
    <xdr:clientData/>
  </xdr:twoCellAnchor>
  <xdr:twoCellAnchor>
    <xdr:from>
      <xdr:col>6</xdr:col>
      <xdr:colOff>1026013</xdr:colOff>
      <xdr:row>5</xdr:row>
      <xdr:rowOff>1275305</xdr:rowOff>
    </xdr:from>
    <xdr:to>
      <xdr:col>7</xdr:col>
      <xdr:colOff>348648</xdr:colOff>
      <xdr:row>5</xdr:row>
      <xdr:rowOff>1542810</xdr:rowOff>
    </xdr:to>
    <xdr:grpSp>
      <xdr:nvGrpSpPr>
        <xdr:cNvPr id="11" name="Groupe 10">
          <a:extLst>
            <a:ext uri="{FF2B5EF4-FFF2-40B4-BE49-F238E27FC236}">
              <a16:creationId xmlns:a16="http://schemas.microsoft.com/office/drawing/2014/main" id="{C9FB8A66-08D6-467D-9647-376D3E7D80BE}"/>
            </a:ext>
          </a:extLst>
        </xdr:cNvPr>
        <xdr:cNvGrpSpPr/>
      </xdr:nvGrpSpPr>
      <xdr:grpSpPr>
        <a:xfrm>
          <a:off x="13694263" y="6323555"/>
          <a:ext cx="830760" cy="267505"/>
          <a:chOff x="914337" y="5549838"/>
          <a:chExt cx="907204" cy="290466"/>
        </a:xfrm>
      </xdr:grpSpPr>
      <xdr:sp macro="" textlink="">
        <xdr:nvSpPr>
          <xdr:cNvPr id="18" name="Rectangle 17">
            <a:extLst>
              <a:ext uri="{FF2B5EF4-FFF2-40B4-BE49-F238E27FC236}">
                <a16:creationId xmlns:a16="http://schemas.microsoft.com/office/drawing/2014/main" id="{5BC406BC-4F25-EB0E-26F4-79CC6FDEA113}"/>
              </a:ext>
            </a:extLst>
          </xdr:cNvPr>
          <xdr:cNvSpPr/>
        </xdr:nvSpPr>
        <xdr:spPr>
          <a:xfrm>
            <a:off x="914337" y="5580253"/>
            <a:ext cx="360000" cy="180000"/>
          </a:xfrm>
          <a:prstGeom prst="rect">
            <a:avLst/>
          </a:prstGeom>
          <a:solidFill>
            <a:schemeClr val="accent4"/>
          </a:solidFill>
          <a:ln>
            <a:solidFill>
              <a:schemeClr val="accent4"/>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fr-FR"/>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GB" sz="2000"/>
          </a:p>
        </xdr:txBody>
      </xdr:sp>
      <xdr:sp macro="" textlink="">
        <xdr:nvSpPr>
          <xdr:cNvPr id="21" name="ZoneTexte 45">
            <a:extLst>
              <a:ext uri="{FF2B5EF4-FFF2-40B4-BE49-F238E27FC236}">
                <a16:creationId xmlns:a16="http://schemas.microsoft.com/office/drawing/2014/main" id="{6B81B21A-0371-BE62-2542-A762B61F58C1}"/>
              </a:ext>
            </a:extLst>
          </xdr:cNvPr>
          <xdr:cNvSpPr txBox="1"/>
        </xdr:nvSpPr>
        <xdr:spPr>
          <a:xfrm>
            <a:off x="1292938" y="5549838"/>
            <a:ext cx="528603" cy="290466"/>
          </a:xfrm>
          <a:prstGeom prst="rect">
            <a:avLst/>
          </a:prstGeom>
          <a:noFill/>
        </xdr:spPr>
        <xdr:txBody>
          <a:bodyPr wrap="square" rtlCol="0">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sz="1200">
                <a:solidFill>
                  <a:schemeClr val="accent1"/>
                </a:solidFill>
                <a:latin typeface="EDF 2020" panose="020B0503020203020204" pitchFamily="34" charset="0"/>
                <a:cs typeface="EDF 2020" panose="020B0503020203020204" pitchFamily="34" charset="0"/>
              </a:rPr>
              <a:t>Gas</a:t>
            </a:r>
          </a:p>
        </xdr:txBody>
      </xdr:sp>
    </xdr:grpSp>
    <xdr:clientData/>
  </xdr:twoCellAnchor>
  <xdr:twoCellAnchor>
    <xdr:from>
      <xdr:col>6</xdr:col>
      <xdr:colOff>1027678</xdr:colOff>
      <xdr:row>5</xdr:row>
      <xdr:rowOff>846380</xdr:rowOff>
    </xdr:from>
    <xdr:to>
      <xdr:col>8</xdr:col>
      <xdr:colOff>41289</xdr:colOff>
      <xdr:row>5</xdr:row>
      <xdr:rowOff>1132935</xdr:rowOff>
    </xdr:to>
    <xdr:grpSp>
      <xdr:nvGrpSpPr>
        <xdr:cNvPr id="23" name="Groupe 22">
          <a:extLst>
            <a:ext uri="{FF2B5EF4-FFF2-40B4-BE49-F238E27FC236}">
              <a16:creationId xmlns:a16="http://schemas.microsoft.com/office/drawing/2014/main" id="{E7AE57A8-FA13-4065-B0E8-433B2163C60D}"/>
            </a:ext>
          </a:extLst>
        </xdr:cNvPr>
        <xdr:cNvGrpSpPr/>
      </xdr:nvGrpSpPr>
      <xdr:grpSpPr>
        <a:xfrm>
          <a:off x="13695928" y="5894630"/>
          <a:ext cx="2029861" cy="286555"/>
          <a:chOff x="914337" y="5552958"/>
          <a:chExt cx="2182573" cy="270361"/>
        </a:xfrm>
      </xdr:grpSpPr>
      <xdr:sp macro="" textlink="">
        <xdr:nvSpPr>
          <xdr:cNvPr id="24" name="Rectangle 23">
            <a:extLst>
              <a:ext uri="{FF2B5EF4-FFF2-40B4-BE49-F238E27FC236}">
                <a16:creationId xmlns:a16="http://schemas.microsoft.com/office/drawing/2014/main" id="{0C5C300A-C2FD-A7EC-3901-FDE8EBD9A26B}"/>
              </a:ext>
            </a:extLst>
          </xdr:cNvPr>
          <xdr:cNvSpPr/>
        </xdr:nvSpPr>
        <xdr:spPr>
          <a:xfrm>
            <a:off x="914337" y="5580253"/>
            <a:ext cx="360000" cy="180000"/>
          </a:xfrm>
          <a:prstGeom prst="rect">
            <a:avLst/>
          </a:prstGeom>
          <a:solidFill>
            <a:schemeClr val="accent6">
              <a:lumMod val="60000"/>
              <a:lumOff val="40000"/>
            </a:schemeClr>
          </a:solidFill>
          <a:ln>
            <a:solidFill>
              <a:schemeClr val="accent6">
                <a:lumMod val="60000"/>
                <a:lumOff val="4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fr-FR"/>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GB" sz="2000"/>
          </a:p>
        </xdr:txBody>
      </xdr:sp>
      <xdr:sp macro="" textlink="">
        <xdr:nvSpPr>
          <xdr:cNvPr id="26" name="ZoneTexte 48">
            <a:extLst>
              <a:ext uri="{FF2B5EF4-FFF2-40B4-BE49-F238E27FC236}">
                <a16:creationId xmlns:a16="http://schemas.microsoft.com/office/drawing/2014/main" id="{AE2BA325-F2F4-2CB8-F22F-8E356584C0A7}"/>
              </a:ext>
            </a:extLst>
          </xdr:cNvPr>
          <xdr:cNvSpPr txBox="1"/>
        </xdr:nvSpPr>
        <xdr:spPr>
          <a:xfrm>
            <a:off x="1287286" y="5552958"/>
            <a:ext cx="1809624" cy="270361"/>
          </a:xfrm>
          <a:prstGeom prst="rect">
            <a:avLst/>
          </a:prstGeom>
          <a:noFill/>
        </xdr:spPr>
        <xdr:txBody>
          <a:bodyPr wrap="square" rtlCol="0">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lvl="0" defTabSz="871538" fontAlgn="base">
              <a:spcAft>
                <a:spcPct val="0"/>
              </a:spcAft>
              <a:buSzPct val="115000"/>
            </a:pPr>
            <a:r>
              <a:rPr lang="en-GB" sz="1200">
                <a:solidFill>
                  <a:schemeClr val="accent1"/>
                </a:solidFill>
                <a:latin typeface="EDF 2020" panose="020B0503020203020204" pitchFamily="34" charset="0"/>
                <a:cs typeface="EDF 2020" panose="020B0503020203020204" pitchFamily="34" charset="0"/>
              </a:rPr>
              <a:t>Renewables, excl. hydro</a:t>
            </a:r>
          </a:p>
        </xdr:txBody>
      </xdr:sp>
    </xdr:grpSp>
    <xdr:clientData/>
  </xdr:twoCellAnchor>
  <xdr:twoCellAnchor>
    <xdr:from>
      <xdr:col>6</xdr:col>
      <xdr:colOff>1006475</xdr:colOff>
      <xdr:row>5</xdr:row>
      <xdr:rowOff>345319</xdr:rowOff>
    </xdr:from>
    <xdr:to>
      <xdr:col>7</xdr:col>
      <xdr:colOff>484671</xdr:colOff>
      <xdr:row>5</xdr:row>
      <xdr:rowOff>622349</xdr:rowOff>
    </xdr:to>
    <xdr:grpSp>
      <xdr:nvGrpSpPr>
        <xdr:cNvPr id="28" name="Groupe 27">
          <a:extLst>
            <a:ext uri="{FF2B5EF4-FFF2-40B4-BE49-F238E27FC236}">
              <a16:creationId xmlns:a16="http://schemas.microsoft.com/office/drawing/2014/main" id="{22722B29-3989-4321-BF94-95FC565B131E}"/>
            </a:ext>
          </a:extLst>
        </xdr:cNvPr>
        <xdr:cNvGrpSpPr/>
      </xdr:nvGrpSpPr>
      <xdr:grpSpPr>
        <a:xfrm>
          <a:off x="13674725" y="5393569"/>
          <a:ext cx="986321" cy="277030"/>
          <a:chOff x="914337" y="5549875"/>
          <a:chExt cx="1053240" cy="280811"/>
        </a:xfrm>
      </xdr:grpSpPr>
      <xdr:sp macro="" textlink="">
        <xdr:nvSpPr>
          <xdr:cNvPr id="29" name="Rectangle 28">
            <a:extLst>
              <a:ext uri="{FF2B5EF4-FFF2-40B4-BE49-F238E27FC236}">
                <a16:creationId xmlns:a16="http://schemas.microsoft.com/office/drawing/2014/main" id="{249A2617-D8A9-C8E3-344F-D61CFDD02DE2}"/>
              </a:ext>
            </a:extLst>
          </xdr:cNvPr>
          <xdr:cNvSpPr/>
        </xdr:nvSpPr>
        <xdr:spPr>
          <a:xfrm>
            <a:off x="914337" y="5580253"/>
            <a:ext cx="360000" cy="180000"/>
          </a:xfrm>
          <a:prstGeom prst="rect">
            <a:avLst/>
          </a:prstGeom>
          <a:solidFill>
            <a:schemeClr val="accent6"/>
          </a:solidFill>
          <a:ln>
            <a:solidFill>
              <a:schemeClr val="accent6"/>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fr-FR"/>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GB" sz="2000"/>
          </a:p>
        </xdr:txBody>
      </xdr:sp>
      <xdr:sp macro="" textlink="">
        <xdr:nvSpPr>
          <xdr:cNvPr id="30" name="ZoneTexte 51">
            <a:extLst>
              <a:ext uri="{FF2B5EF4-FFF2-40B4-BE49-F238E27FC236}">
                <a16:creationId xmlns:a16="http://schemas.microsoft.com/office/drawing/2014/main" id="{2F8DD074-1F93-B1CF-D275-1DA047C07792}"/>
              </a:ext>
            </a:extLst>
          </xdr:cNvPr>
          <xdr:cNvSpPr txBox="1"/>
        </xdr:nvSpPr>
        <xdr:spPr>
          <a:xfrm>
            <a:off x="1293282" y="5549875"/>
            <a:ext cx="674295" cy="280811"/>
          </a:xfrm>
          <a:prstGeom prst="rect">
            <a:avLst/>
          </a:prstGeom>
          <a:noFill/>
        </xdr:spPr>
        <xdr:txBody>
          <a:bodyPr wrap="square" rtlCol="0">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sz="1200">
                <a:solidFill>
                  <a:schemeClr val="accent1"/>
                </a:solidFill>
                <a:latin typeface="EDF 2020" panose="020B0503020203020204" pitchFamily="34" charset="0"/>
                <a:cs typeface="EDF 2020" panose="020B0503020203020204" pitchFamily="34" charset="0"/>
              </a:rPr>
              <a:t>Hydro</a:t>
            </a:r>
          </a:p>
        </xdr:txBody>
      </xdr:sp>
    </xdr:grpSp>
    <xdr:clientData/>
  </xdr:twoCellAnchor>
  <xdr:twoCellAnchor>
    <xdr:from>
      <xdr:col>6</xdr:col>
      <xdr:colOff>1026162</xdr:colOff>
      <xdr:row>5</xdr:row>
      <xdr:rowOff>1731522</xdr:rowOff>
    </xdr:from>
    <xdr:to>
      <xdr:col>7</xdr:col>
      <xdr:colOff>609222</xdr:colOff>
      <xdr:row>5</xdr:row>
      <xdr:rowOff>2018077</xdr:rowOff>
    </xdr:to>
    <xdr:grpSp>
      <xdr:nvGrpSpPr>
        <xdr:cNvPr id="31" name="Groupe 30">
          <a:extLst>
            <a:ext uri="{FF2B5EF4-FFF2-40B4-BE49-F238E27FC236}">
              <a16:creationId xmlns:a16="http://schemas.microsoft.com/office/drawing/2014/main" id="{ABF1EF3B-9D94-42C9-A1EC-CF521FB38EC2}"/>
            </a:ext>
          </a:extLst>
        </xdr:cNvPr>
        <xdr:cNvGrpSpPr/>
      </xdr:nvGrpSpPr>
      <xdr:grpSpPr>
        <a:xfrm>
          <a:off x="13694412" y="6779772"/>
          <a:ext cx="1091185" cy="286555"/>
          <a:chOff x="914337" y="5552921"/>
          <a:chExt cx="1165797" cy="270362"/>
        </a:xfrm>
      </xdr:grpSpPr>
      <xdr:sp macro="" textlink="">
        <xdr:nvSpPr>
          <xdr:cNvPr id="32" name="Rectangle 31">
            <a:extLst>
              <a:ext uri="{FF2B5EF4-FFF2-40B4-BE49-F238E27FC236}">
                <a16:creationId xmlns:a16="http://schemas.microsoft.com/office/drawing/2014/main" id="{857F9F79-F816-71E4-7D5D-6179E09F88E2}"/>
              </a:ext>
            </a:extLst>
          </xdr:cNvPr>
          <xdr:cNvSpPr/>
        </xdr:nvSpPr>
        <xdr:spPr>
          <a:xfrm>
            <a:off x="914337" y="5580253"/>
            <a:ext cx="360000" cy="180000"/>
          </a:xfrm>
          <a:prstGeom prst="rect">
            <a:avLst/>
          </a:prstGeom>
          <a:solidFill>
            <a:schemeClr val="bg2">
              <a:lumMod val="50000"/>
            </a:schemeClr>
          </a:solid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fr-FR"/>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GB" sz="2000"/>
          </a:p>
        </xdr:txBody>
      </xdr:sp>
      <xdr:sp macro="" textlink="">
        <xdr:nvSpPr>
          <xdr:cNvPr id="33" name="ZoneTexte 54">
            <a:extLst>
              <a:ext uri="{FF2B5EF4-FFF2-40B4-BE49-F238E27FC236}">
                <a16:creationId xmlns:a16="http://schemas.microsoft.com/office/drawing/2014/main" id="{CF852FA1-F4B6-24E0-141C-0953FD1017AB}"/>
              </a:ext>
            </a:extLst>
          </xdr:cNvPr>
          <xdr:cNvSpPr txBox="1"/>
        </xdr:nvSpPr>
        <xdr:spPr>
          <a:xfrm>
            <a:off x="1288123" y="5552921"/>
            <a:ext cx="792011" cy="270362"/>
          </a:xfrm>
          <a:prstGeom prst="rect">
            <a:avLst/>
          </a:prstGeom>
          <a:noFill/>
        </xdr:spPr>
        <xdr:txBody>
          <a:bodyPr wrap="square" rtlCol="0">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sz="1200">
                <a:solidFill>
                  <a:schemeClr val="accent1"/>
                </a:solidFill>
                <a:latin typeface="EDF 2020" panose="020B0503020203020204" pitchFamily="34" charset="0"/>
                <a:cs typeface="EDF 2020" panose="020B0503020203020204" pitchFamily="34" charset="0"/>
              </a:rPr>
              <a:t>Fuel oil</a:t>
            </a:r>
          </a:p>
        </xdr:txBody>
      </xdr:sp>
    </xdr:grpSp>
    <xdr:clientData/>
  </xdr:twoCellAnchor>
  <xdr:twoCellAnchor>
    <xdr:from>
      <xdr:col>6</xdr:col>
      <xdr:colOff>1015635</xdr:colOff>
      <xdr:row>5</xdr:row>
      <xdr:rowOff>2218155</xdr:rowOff>
    </xdr:from>
    <xdr:to>
      <xdr:col>7</xdr:col>
      <xdr:colOff>347796</xdr:colOff>
      <xdr:row>5</xdr:row>
      <xdr:rowOff>2504710</xdr:rowOff>
    </xdr:to>
    <xdr:grpSp>
      <xdr:nvGrpSpPr>
        <xdr:cNvPr id="34" name="Groupe 33">
          <a:extLst>
            <a:ext uri="{FF2B5EF4-FFF2-40B4-BE49-F238E27FC236}">
              <a16:creationId xmlns:a16="http://schemas.microsoft.com/office/drawing/2014/main" id="{CC60D3DA-258A-4476-9643-896A107CA5D0}"/>
            </a:ext>
          </a:extLst>
        </xdr:cNvPr>
        <xdr:cNvGrpSpPr/>
      </xdr:nvGrpSpPr>
      <xdr:grpSpPr>
        <a:xfrm>
          <a:off x="13683885" y="7266405"/>
          <a:ext cx="840286" cy="286555"/>
          <a:chOff x="914337" y="5552943"/>
          <a:chExt cx="910326" cy="273637"/>
        </a:xfrm>
      </xdr:grpSpPr>
      <xdr:sp macro="" textlink="">
        <xdr:nvSpPr>
          <xdr:cNvPr id="36" name="Rectangle 35">
            <a:extLst>
              <a:ext uri="{FF2B5EF4-FFF2-40B4-BE49-F238E27FC236}">
                <a16:creationId xmlns:a16="http://schemas.microsoft.com/office/drawing/2014/main" id="{8849308A-3C97-E3A5-D938-1CF71AB35CB3}"/>
              </a:ext>
            </a:extLst>
          </xdr:cNvPr>
          <xdr:cNvSpPr/>
        </xdr:nvSpPr>
        <xdr:spPr>
          <a:xfrm>
            <a:off x="914337" y="5580253"/>
            <a:ext cx="360000" cy="180000"/>
          </a:xfrm>
          <a:prstGeom prst="rect">
            <a:avLst/>
          </a:prstGeom>
          <a:solidFill>
            <a:schemeClr val="tx1">
              <a:lumMod val="50000"/>
            </a:schemeClr>
          </a:solidFill>
          <a:ln>
            <a:solidFill>
              <a:schemeClr val="tx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fr-FR"/>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GB" sz="2000"/>
          </a:p>
        </xdr:txBody>
      </xdr:sp>
      <xdr:sp macro="" textlink="">
        <xdr:nvSpPr>
          <xdr:cNvPr id="37" name="ZoneTexte 57">
            <a:extLst>
              <a:ext uri="{FF2B5EF4-FFF2-40B4-BE49-F238E27FC236}">
                <a16:creationId xmlns:a16="http://schemas.microsoft.com/office/drawing/2014/main" id="{191BB2B0-663E-A91F-34CB-1BFEC6B32CDE}"/>
              </a:ext>
            </a:extLst>
          </xdr:cNvPr>
          <xdr:cNvSpPr txBox="1"/>
        </xdr:nvSpPr>
        <xdr:spPr>
          <a:xfrm>
            <a:off x="1290541" y="5552943"/>
            <a:ext cx="534122" cy="273637"/>
          </a:xfrm>
          <a:prstGeom prst="rect">
            <a:avLst/>
          </a:prstGeom>
          <a:noFill/>
        </xdr:spPr>
        <xdr:txBody>
          <a:bodyPr wrap="square" rtlCol="0">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sz="1200">
                <a:solidFill>
                  <a:schemeClr val="accent1"/>
                </a:solidFill>
                <a:latin typeface="EDF 2020" panose="020B0503020203020204" pitchFamily="34" charset="0"/>
                <a:cs typeface="EDF 2020" panose="020B0503020203020204" pitchFamily="34" charset="0"/>
              </a:rPr>
              <a:t>Coal</a:t>
            </a:r>
          </a:p>
        </xdr:txBody>
      </xdr:sp>
    </xdr:grpSp>
    <xdr:clientData/>
  </xdr:twoCellAnchor>
  <xdr:twoCellAnchor>
    <xdr:from>
      <xdr:col>1</xdr:col>
      <xdr:colOff>951114</xdr:colOff>
      <xdr:row>4</xdr:row>
      <xdr:rowOff>1127609</xdr:rowOff>
    </xdr:from>
    <xdr:to>
      <xdr:col>4</xdr:col>
      <xdr:colOff>1421183</xdr:colOff>
      <xdr:row>5</xdr:row>
      <xdr:rowOff>2499339</xdr:rowOff>
    </xdr:to>
    <xdr:grpSp>
      <xdr:nvGrpSpPr>
        <xdr:cNvPr id="43" name="Groupe 42">
          <a:extLst>
            <a:ext uri="{FF2B5EF4-FFF2-40B4-BE49-F238E27FC236}">
              <a16:creationId xmlns:a16="http://schemas.microsoft.com/office/drawing/2014/main" id="{415BB88C-F326-699C-5DB5-CA8EBA608AC7}"/>
            </a:ext>
          </a:extLst>
        </xdr:cNvPr>
        <xdr:cNvGrpSpPr/>
      </xdr:nvGrpSpPr>
      <xdr:grpSpPr>
        <a:xfrm>
          <a:off x="4983364" y="3905734"/>
          <a:ext cx="5200819" cy="3641855"/>
          <a:chOff x="5180214" y="4331819"/>
          <a:chExt cx="5421164" cy="3645030"/>
        </a:xfrm>
      </xdr:grpSpPr>
      <xdr:grpSp>
        <xdr:nvGrpSpPr>
          <xdr:cNvPr id="35" name="Group 34">
            <a:extLst>
              <a:ext uri="{FF2B5EF4-FFF2-40B4-BE49-F238E27FC236}">
                <a16:creationId xmlns:a16="http://schemas.microsoft.com/office/drawing/2014/main" id="{25C07382-C66A-C177-2BF8-1B1936970C2F}"/>
              </a:ext>
            </a:extLst>
          </xdr:cNvPr>
          <xdr:cNvGrpSpPr/>
        </xdr:nvGrpSpPr>
        <xdr:grpSpPr>
          <a:xfrm>
            <a:off x="5180214" y="4334994"/>
            <a:ext cx="5417989" cy="3641855"/>
            <a:chOff x="7157279" y="4433348"/>
            <a:chExt cx="5038002" cy="3643838"/>
          </a:xfrm>
        </xdr:grpSpPr>
        <xdr:graphicFrame macro="">
          <xdr:nvGraphicFramePr>
            <xdr:cNvPr id="7" name="Chart 6">
              <a:extLst>
                <a:ext uri="{FF2B5EF4-FFF2-40B4-BE49-F238E27FC236}">
                  <a16:creationId xmlns:a16="http://schemas.microsoft.com/office/drawing/2014/main" id="{A223C795-A228-94B9-2330-1F2546A013FB}"/>
                </a:ext>
              </a:extLst>
            </xdr:cNvPr>
            <xdr:cNvGraphicFramePr/>
          </xdr:nvGraphicFramePr>
          <xdr:xfrm>
            <a:off x="7157279" y="4433348"/>
            <a:ext cx="5038002" cy="3643838"/>
          </xdr:xfrm>
          <a:graphic>
            <a:graphicData uri="http://schemas.openxmlformats.org/drawingml/2006/chart">
              <c:chart xmlns:c="http://schemas.openxmlformats.org/drawingml/2006/chart" xmlns:r="http://schemas.openxmlformats.org/officeDocument/2006/relationships" r:id="rId3"/>
            </a:graphicData>
          </a:graphic>
        </xdr:graphicFrame>
        <xdr:sp macro="" textlink="">
          <xdr:nvSpPr>
            <xdr:cNvPr id="9" name="ZoneTexte 18">
              <a:extLst>
                <a:ext uri="{FF2B5EF4-FFF2-40B4-BE49-F238E27FC236}">
                  <a16:creationId xmlns:a16="http://schemas.microsoft.com/office/drawing/2014/main" id="{3F613E68-FB7D-4B85-846B-C07BE476371F}"/>
                </a:ext>
              </a:extLst>
            </xdr:cNvPr>
            <xdr:cNvSpPr txBox="1"/>
          </xdr:nvSpPr>
          <xdr:spPr>
            <a:xfrm>
              <a:off x="8835752" y="5832512"/>
              <a:ext cx="1713786" cy="872837"/>
            </a:xfrm>
            <a:prstGeom prst="rect">
              <a:avLst/>
            </a:prstGeom>
            <a:solidFill>
              <a:schemeClr val="lt1"/>
            </a:solidFill>
            <a:ln w="9525" cmpd="sng">
              <a:noFill/>
            </a:ln>
            <a:effectLst>
              <a:outerShdw blurRad="50800" dist="50800" dir="5400000" algn="ctr" rotWithShape="0">
                <a:srgbClr val="000000">
                  <a:alpha val="0"/>
                </a:srgb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fr-FR" sz="2000" b="1">
                  <a:solidFill>
                    <a:srgbClr val="002060"/>
                  </a:solidFill>
                </a:rPr>
                <a:t>Group</a:t>
              </a:r>
              <a:r>
                <a:rPr lang="fr-FR" sz="2000" b="1" baseline="0">
                  <a:solidFill>
                    <a:srgbClr val="002060"/>
                  </a:solidFill>
                </a:rPr>
                <a:t> Total</a:t>
              </a:r>
              <a:endParaRPr lang="fr-FR" sz="2000" b="1">
                <a:solidFill>
                  <a:srgbClr val="002060"/>
                </a:solidFill>
              </a:endParaRPr>
            </a:p>
            <a:p>
              <a:pPr algn="ctr"/>
              <a:r>
                <a:rPr lang="fr-FR" sz="2000" b="1">
                  <a:solidFill>
                    <a:srgbClr val="002060"/>
                  </a:solidFill>
                </a:rPr>
                <a:t>515,5TWh</a:t>
              </a:r>
            </a:p>
          </xdr:txBody>
        </xdr:sp>
      </xdr:grpSp>
      <xdr:sp macro="" textlink="">
        <xdr:nvSpPr>
          <xdr:cNvPr id="38" name="ZoneTexte 37">
            <a:extLst>
              <a:ext uri="{FF2B5EF4-FFF2-40B4-BE49-F238E27FC236}">
                <a16:creationId xmlns:a16="http://schemas.microsoft.com/office/drawing/2014/main" id="{DDF22901-71D6-4157-B9DB-17A12A0D9D13}"/>
              </a:ext>
            </a:extLst>
          </xdr:cNvPr>
          <xdr:cNvSpPr txBox="1"/>
        </xdr:nvSpPr>
        <xdr:spPr>
          <a:xfrm>
            <a:off x="7318375" y="4597400"/>
            <a:ext cx="483451" cy="2518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r"/>
            <a:r>
              <a:rPr lang="fr-FR" sz="1200" b="1" baseline="0">
                <a:solidFill>
                  <a:schemeClr val="bg1"/>
                </a:solidFill>
              </a:rPr>
              <a:t>5</a:t>
            </a:r>
            <a:r>
              <a:rPr lang="fr-FR" sz="1200" b="1">
                <a:solidFill>
                  <a:schemeClr val="bg1"/>
                </a:solidFill>
              </a:rPr>
              <a:t>%</a:t>
            </a:r>
          </a:p>
        </xdr:txBody>
      </xdr:sp>
      <xdr:sp macro="" textlink="">
        <xdr:nvSpPr>
          <xdr:cNvPr id="39" name="ZoneTexte 38">
            <a:extLst>
              <a:ext uri="{FF2B5EF4-FFF2-40B4-BE49-F238E27FC236}">
                <a16:creationId xmlns:a16="http://schemas.microsoft.com/office/drawing/2014/main" id="{BEA56905-305D-47A4-B416-D648148E08EF}"/>
              </a:ext>
            </a:extLst>
          </xdr:cNvPr>
          <xdr:cNvSpPr txBox="1"/>
        </xdr:nvSpPr>
        <xdr:spPr>
          <a:xfrm>
            <a:off x="6880225" y="4791075"/>
            <a:ext cx="477101" cy="2454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r"/>
            <a:r>
              <a:rPr lang="fr-FR" sz="1200" b="1" baseline="0">
                <a:solidFill>
                  <a:schemeClr val="bg1"/>
                </a:solidFill>
              </a:rPr>
              <a:t>6</a:t>
            </a:r>
            <a:r>
              <a:rPr lang="fr-FR" sz="1200" b="1">
                <a:solidFill>
                  <a:schemeClr val="bg1"/>
                </a:solidFill>
              </a:rPr>
              <a:t>%</a:t>
            </a:r>
          </a:p>
        </xdr:txBody>
      </xdr:sp>
      <xdr:sp macro="" textlink="">
        <xdr:nvSpPr>
          <xdr:cNvPr id="40" name="ZoneTexte 39">
            <a:extLst>
              <a:ext uri="{FF2B5EF4-FFF2-40B4-BE49-F238E27FC236}">
                <a16:creationId xmlns:a16="http://schemas.microsoft.com/office/drawing/2014/main" id="{C3F9DE12-1B57-4ED5-A75E-3324B5CAEAD9}"/>
              </a:ext>
            </a:extLst>
          </xdr:cNvPr>
          <xdr:cNvSpPr txBox="1"/>
        </xdr:nvSpPr>
        <xdr:spPr>
          <a:xfrm>
            <a:off x="6318250" y="5302250"/>
            <a:ext cx="480276" cy="2391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r"/>
            <a:r>
              <a:rPr lang="fr-FR" sz="1200" b="1" baseline="0">
                <a:solidFill>
                  <a:schemeClr val="bg1"/>
                </a:solidFill>
              </a:rPr>
              <a:t>9</a:t>
            </a:r>
            <a:r>
              <a:rPr lang="fr-FR" sz="1200" b="1">
                <a:solidFill>
                  <a:schemeClr val="bg1"/>
                </a:solidFill>
              </a:rPr>
              <a:t>%</a:t>
            </a:r>
          </a:p>
        </xdr:txBody>
      </xdr:sp>
      <xdr:sp macro="" textlink="">
        <xdr:nvSpPr>
          <xdr:cNvPr id="41" name="ZoneTexte 40">
            <a:extLst>
              <a:ext uri="{FF2B5EF4-FFF2-40B4-BE49-F238E27FC236}">
                <a16:creationId xmlns:a16="http://schemas.microsoft.com/office/drawing/2014/main" id="{D92E50BD-A505-4FC9-BBC4-9F17B81F0593}"/>
              </a:ext>
            </a:extLst>
          </xdr:cNvPr>
          <xdr:cNvSpPr txBox="1"/>
        </xdr:nvSpPr>
        <xdr:spPr>
          <a:xfrm>
            <a:off x="9109075" y="6026150"/>
            <a:ext cx="483451" cy="2359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r"/>
            <a:r>
              <a:rPr lang="fr-FR" sz="1200" b="1" baseline="0">
                <a:solidFill>
                  <a:schemeClr val="bg1"/>
                </a:solidFill>
              </a:rPr>
              <a:t>80</a:t>
            </a:r>
            <a:r>
              <a:rPr lang="fr-FR" sz="1200" b="1">
                <a:solidFill>
                  <a:schemeClr val="bg1"/>
                </a:solidFill>
              </a:rPr>
              <a:t>%</a:t>
            </a:r>
          </a:p>
        </xdr:txBody>
      </xdr:sp>
      <xdr:sp macro="" textlink="">
        <xdr:nvSpPr>
          <xdr:cNvPr id="42" name="ZoneTexte 41">
            <a:extLst>
              <a:ext uri="{FF2B5EF4-FFF2-40B4-BE49-F238E27FC236}">
                <a16:creationId xmlns:a16="http://schemas.microsoft.com/office/drawing/2014/main" id="{C80F8AA5-B26F-46A4-8AA6-FA998C64C47D}"/>
              </a:ext>
            </a:extLst>
          </xdr:cNvPr>
          <xdr:cNvSpPr txBox="1"/>
        </xdr:nvSpPr>
        <xdr:spPr>
          <a:xfrm>
            <a:off x="7546975" y="4429125"/>
            <a:ext cx="486626" cy="2359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r"/>
            <a:r>
              <a:rPr lang="fr-FR" sz="1200" b="1" baseline="0">
                <a:solidFill>
                  <a:schemeClr val="bg1"/>
                </a:solidFill>
              </a:rPr>
              <a:t>1</a:t>
            </a:r>
            <a:r>
              <a:rPr lang="fr-FR" sz="1200" b="1">
                <a:solidFill>
                  <a:schemeClr val="bg1"/>
                </a:solidFill>
              </a:rPr>
              <a:t>%</a:t>
            </a:r>
          </a:p>
        </xdr:txBody>
      </xdr:sp>
    </xdr:grpSp>
    <xdr:clientData/>
  </xdr:twoCellAnchor>
  <xdr:twoCellAnchor>
    <xdr:from>
      <xdr:col>4</xdr:col>
      <xdr:colOff>437896</xdr:colOff>
      <xdr:row>4</xdr:row>
      <xdr:rowOff>1649562</xdr:rowOff>
    </xdr:from>
    <xdr:to>
      <xdr:col>5</xdr:col>
      <xdr:colOff>749300</xdr:colOff>
      <xdr:row>4</xdr:row>
      <xdr:rowOff>1960616</xdr:rowOff>
    </xdr:to>
    <xdr:sp macro="" textlink="">
      <xdr:nvSpPr>
        <xdr:cNvPr id="44" name="TextBox 46">
          <a:extLst>
            <a:ext uri="{FF2B5EF4-FFF2-40B4-BE49-F238E27FC236}">
              <a16:creationId xmlns:a16="http://schemas.microsoft.com/office/drawing/2014/main" id="{2C787633-C772-4BBF-AA47-799E1131F559}"/>
            </a:ext>
          </a:extLst>
        </xdr:cNvPr>
        <xdr:cNvSpPr txBox="1"/>
      </xdr:nvSpPr>
      <xdr:spPr>
        <a:xfrm>
          <a:off x="9619996" y="4430862"/>
          <a:ext cx="2483104" cy="3110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GB" sz="1400" b="1">
              <a:solidFill>
                <a:srgbClr val="88D950"/>
              </a:solidFill>
              <a:latin typeface="+mn-lt"/>
              <a:ea typeface="+mn-ea"/>
              <a:cs typeface="+mn-cs"/>
            </a:rPr>
            <a:t>95%</a:t>
          </a:r>
          <a:r>
            <a:rPr lang="en-GB" sz="1400" b="1" baseline="0">
              <a:solidFill>
                <a:srgbClr val="88D950"/>
              </a:solidFill>
              <a:latin typeface="+mn-lt"/>
              <a:ea typeface="+mn-ea"/>
              <a:cs typeface="+mn-cs"/>
            </a:rPr>
            <a:t> of decarbonised generation</a:t>
          </a:r>
          <a:endParaRPr lang="en-GB" sz="1400" b="1">
            <a:solidFill>
              <a:srgbClr val="88D950"/>
            </a:solidFill>
            <a:latin typeface="+mn-lt"/>
            <a:ea typeface="+mn-ea"/>
            <a:cs typeface="+mn-cs"/>
          </a:endParaRPr>
        </a:p>
      </xdr:txBody>
    </xdr:sp>
    <xdr:clientData/>
  </xdr:twoCellAnchor>
  <xdr:twoCellAnchor>
    <xdr:from>
      <xdr:col>2</xdr:col>
      <xdr:colOff>620371</xdr:colOff>
      <xdr:row>4</xdr:row>
      <xdr:rowOff>1057942</xdr:rowOff>
    </xdr:from>
    <xdr:to>
      <xdr:col>4</xdr:col>
      <xdr:colOff>656376</xdr:colOff>
      <xdr:row>5</xdr:row>
      <xdr:rowOff>2571348</xdr:rowOff>
    </xdr:to>
    <xdr:sp macro="" textlink="">
      <xdr:nvSpPr>
        <xdr:cNvPr id="45" name="Arc plein 50">
          <a:extLst>
            <a:ext uri="{FF2B5EF4-FFF2-40B4-BE49-F238E27FC236}">
              <a16:creationId xmlns:a16="http://schemas.microsoft.com/office/drawing/2014/main" id="{17D0FCD7-CB40-444A-A661-B71DABA62BDB}"/>
            </a:ext>
          </a:extLst>
        </xdr:cNvPr>
        <xdr:cNvSpPr/>
      </xdr:nvSpPr>
      <xdr:spPr>
        <a:xfrm rot="15819898">
          <a:off x="5996721" y="3784192"/>
          <a:ext cx="3786706" cy="3896805"/>
        </a:xfrm>
        <a:prstGeom prst="blockArc">
          <a:avLst>
            <a:gd name="adj1" fmla="val 407208"/>
            <a:gd name="adj2" fmla="val 20697821"/>
            <a:gd name="adj3" fmla="val 0"/>
          </a:avLst>
        </a:prstGeom>
        <a:solidFill>
          <a:schemeClr val="tx1"/>
        </a:solidFill>
        <a:ln w="28575">
          <a:solidFill>
            <a:srgbClr val="88D95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rtl="0">
            <a:defRPr lang="en-GB"/>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endParaRPr kumimoji="0" lang="en-GB" sz="1800" b="0" i="0" u="none" strike="noStrike" kern="1200" cap="none" spc="0" normalizeH="0" baseline="0">
            <a:ln>
              <a:noFill/>
            </a:ln>
            <a:solidFill>
              <a:schemeClr val="accent3"/>
            </a:solidFill>
            <a:effectLst/>
            <a:uLnTx/>
            <a:uFillTx/>
            <a:latin typeface="Arial" panose="020B0604020202020204"/>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oneCellAnchor>
    <xdr:from>
      <xdr:col>0</xdr:col>
      <xdr:colOff>263877</xdr:colOff>
      <xdr:row>0</xdr:row>
      <xdr:rowOff>87835</xdr:rowOff>
    </xdr:from>
    <xdr:ext cx="1008719" cy="443659"/>
    <xdr:pic>
      <xdr:nvPicPr>
        <xdr:cNvPr id="2" name="Image 1" descr="EDF_Logo_blanc.png">
          <a:extLst>
            <a:ext uri="{FF2B5EF4-FFF2-40B4-BE49-F238E27FC236}">
              <a16:creationId xmlns:a16="http://schemas.microsoft.com/office/drawing/2014/main" id="{54EFA6C1-6D2C-40DA-B5DA-2A38A91DF5FC}"/>
            </a:ext>
          </a:extLst>
        </xdr:cNvPr>
        <xdr:cNvPicPr>
          <a:picLocks noChangeAspect="1"/>
        </xdr:cNvPicPr>
      </xdr:nvPicPr>
      <xdr:blipFill>
        <a:blip xmlns:r="http://schemas.openxmlformats.org/officeDocument/2006/relationships" r:embed="rId1" cstate="print"/>
        <a:stretch>
          <a:fillRect/>
        </a:stretch>
      </xdr:blipFill>
      <xdr:spPr>
        <a:xfrm>
          <a:off x="263877" y="87835"/>
          <a:ext cx="1008719" cy="443659"/>
        </a:xfrm>
        <a:prstGeom prst="rect">
          <a:avLst/>
        </a:prstGeom>
      </xdr:spPr>
    </xdr:pic>
    <xdr:clientData/>
  </xdr:oneCellAnchor>
  <xdr:twoCellAnchor>
    <xdr:from>
      <xdr:col>0</xdr:col>
      <xdr:colOff>1266901</xdr:colOff>
      <xdr:row>22</xdr:row>
      <xdr:rowOff>5730</xdr:rowOff>
    </xdr:from>
    <xdr:to>
      <xdr:col>2</xdr:col>
      <xdr:colOff>866975</xdr:colOff>
      <xdr:row>23</xdr:row>
      <xdr:rowOff>221052</xdr:rowOff>
    </xdr:to>
    <xdr:sp macro="" textlink="">
      <xdr:nvSpPr>
        <xdr:cNvPr id="142" name="TextBox 8">
          <a:extLst>
            <a:ext uri="{FF2B5EF4-FFF2-40B4-BE49-F238E27FC236}">
              <a16:creationId xmlns:a16="http://schemas.microsoft.com/office/drawing/2014/main" id="{A795D633-A0C0-4CA7-956F-D7D96E2F14E4}"/>
            </a:ext>
          </a:extLst>
        </xdr:cNvPr>
        <xdr:cNvSpPr txBox="1"/>
      </xdr:nvSpPr>
      <xdr:spPr>
        <a:xfrm>
          <a:off x="1266901" y="6148383"/>
          <a:ext cx="4790227" cy="448587"/>
        </a:xfrm>
        <a:prstGeom prst="rect">
          <a:avLst/>
        </a:prstGeom>
        <a:no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300" b="1">
              <a:solidFill>
                <a:srgbClr val="001A70"/>
              </a:solidFill>
              <a:latin typeface="Arial" panose="020B0604020202020204" pitchFamily="34" charset="0"/>
              <a:cs typeface="Arial" panose="020B0604020202020204" pitchFamily="34" charset="0"/>
            </a:rPr>
            <a:t>Carbon intensity (in gCO</a:t>
          </a:r>
          <a:r>
            <a:rPr lang="en-GB" sz="1300" b="1" baseline="-25000">
              <a:solidFill>
                <a:srgbClr val="001A70"/>
              </a:solidFill>
              <a:latin typeface="Arial" panose="020B0604020202020204" pitchFamily="34" charset="0"/>
              <a:cs typeface="Arial" panose="020B0604020202020204" pitchFamily="34" charset="0"/>
            </a:rPr>
            <a:t>2</a:t>
          </a:r>
          <a:r>
            <a:rPr lang="en-GB" sz="1300" b="1">
              <a:solidFill>
                <a:srgbClr val="001A70"/>
              </a:solidFill>
              <a:latin typeface="Arial" panose="020B0604020202020204" pitchFamily="34" charset="0"/>
              <a:cs typeface="Arial" panose="020B0604020202020204" pitchFamily="34" charset="0"/>
            </a:rPr>
            <a:t>/kWh)</a:t>
          </a:r>
        </a:p>
      </xdr:txBody>
    </xdr:sp>
    <xdr:clientData/>
  </xdr:twoCellAnchor>
  <xdr:twoCellAnchor>
    <xdr:from>
      <xdr:col>3</xdr:col>
      <xdr:colOff>159433</xdr:colOff>
      <xdr:row>22</xdr:row>
      <xdr:rowOff>5814</xdr:rowOff>
    </xdr:from>
    <xdr:to>
      <xdr:col>5</xdr:col>
      <xdr:colOff>1649469</xdr:colOff>
      <xdr:row>23</xdr:row>
      <xdr:rowOff>161221</xdr:rowOff>
    </xdr:to>
    <xdr:sp macro="" textlink="">
      <xdr:nvSpPr>
        <xdr:cNvPr id="143" name="TextBox 12">
          <a:extLst>
            <a:ext uri="{FF2B5EF4-FFF2-40B4-BE49-F238E27FC236}">
              <a16:creationId xmlns:a16="http://schemas.microsoft.com/office/drawing/2014/main" id="{12F48CD9-1C19-4073-9692-237E19664F73}"/>
            </a:ext>
          </a:extLst>
        </xdr:cNvPr>
        <xdr:cNvSpPr txBox="1"/>
      </xdr:nvSpPr>
      <xdr:spPr>
        <a:xfrm>
          <a:off x="7623923" y="6148467"/>
          <a:ext cx="4775189" cy="388672"/>
        </a:xfrm>
        <a:prstGeom prst="rect">
          <a:avLst/>
        </a:prstGeom>
        <a:no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300" b="1">
              <a:solidFill>
                <a:srgbClr val="001A70"/>
              </a:solidFill>
              <a:effectLst/>
              <a:latin typeface="Arial" panose="020B0604020202020204" pitchFamily="34" charset="0"/>
              <a:ea typeface="+mn-ea"/>
              <a:cs typeface="Arial" panose="020B0604020202020204" pitchFamily="34" charset="0"/>
            </a:rPr>
            <a:t>Scope 1 emissions (in mtCO</a:t>
          </a:r>
          <a:r>
            <a:rPr lang="en-GB" sz="1300" b="1" baseline="-25000">
              <a:solidFill>
                <a:srgbClr val="001A70"/>
              </a:solidFill>
              <a:effectLst/>
              <a:latin typeface="Arial" panose="020B0604020202020204" pitchFamily="34" charset="0"/>
              <a:ea typeface="+mn-ea"/>
              <a:cs typeface="Arial" panose="020B0604020202020204" pitchFamily="34" charset="0"/>
            </a:rPr>
            <a:t>2</a:t>
          </a:r>
          <a:r>
            <a:rPr lang="en-GB" sz="1300" b="1">
              <a:solidFill>
                <a:srgbClr val="001A70"/>
              </a:solidFill>
              <a:effectLst/>
              <a:latin typeface="Arial" panose="020B0604020202020204" pitchFamily="34" charset="0"/>
              <a:ea typeface="+mn-ea"/>
              <a:cs typeface="Arial" panose="020B0604020202020204" pitchFamily="34" charset="0"/>
            </a:rPr>
            <a:t>)</a:t>
          </a:r>
          <a:endParaRPr lang="en-GB" sz="1300">
            <a:solidFill>
              <a:srgbClr val="001A70"/>
            </a:solidFill>
            <a:effectLst/>
            <a:latin typeface="Arial" panose="020B0604020202020204" pitchFamily="34" charset="0"/>
            <a:cs typeface="Arial" panose="020B0604020202020204" pitchFamily="34" charset="0"/>
          </a:endParaRPr>
        </a:p>
      </xdr:txBody>
    </xdr:sp>
    <xdr:clientData/>
  </xdr:twoCellAnchor>
  <xdr:twoCellAnchor>
    <xdr:from>
      <xdr:col>6</xdr:col>
      <xdr:colOff>140035</xdr:colOff>
      <xdr:row>22</xdr:row>
      <xdr:rowOff>12346</xdr:rowOff>
    </xdr:from>
    <xdr:to>
      <xdr:col>8</xdr:col>
      <xdr:colOff>355561</xdr:colOff>
      <xdr:row>23</xdr:row>
      <xdr:rowOff>160972</xdr:rowOff>
    </xdr:to>
    <xdr:sp macro="" textlink="">
      <xdr:nvSpPr>
        <xdr:cNvPr id="144" name="TextBox 13">
          <a:extLst>
            <a:ext uri="{FF2B5EF4-FFF2-40B4-BE49-F238E27FC236}">
              <a16:creationId xmlns:a16="http://schemas.microsoft.com/office/drawing/2014/main" id="{A87B2B39-26EC-4B99-8930-344607285DFB}"/>
            </a:ext>
          </a:extLst>
        </xdr:cNvPr>
        <xdr:cNvSpPr txBox="1"/>
      </xdr:nvSpPr>
      <xdr:spPr>
        <a:xfrm>
          <a:off x="13805494" y="6154999"/>
          <a:ext cx="4764200" cy="381891"/>
        </a:xfrm>
        <a:prstGeom prst="rect">
          <a:avLst/>
        </a:prstGeom>
        <a:no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300" b="1">
              <a:solidFill>
                <a:srgbClr val="001A70"/>
              </a:solidFill>
              <a:effectLst/>
              <a:latin typeface="Arial" panose="020B0604020202020204" pitchFamily="34" charset="0"/>
              <a:ea typeface="+mn-ea"/>
              <a:cs typeface="Arial" panose="020B0604020202020204" pitchFamily="34" charset="0"/>
            </a:rPr>
            <a:t>CO</a:t>
          </a:r>
          <a:r>
            <a:rPr lang="en-GB" sz="1300" b="1" baseline="-25000">
              <a:solidFill>
                <a:srgbClr val="001A70"/>
              </a:solidFill>
              <a:effectLst/>
              <a:latin typeface="Arial" panose="020B0604020202020204" pitchFamily="34" charset="0"/>
              <a:ea typeface="+mn-ea"/>
              <a:cs typeface="Arial" panose="020B0604020202020204" pitchFamily="34" charset="0"/>
            </a:rPr>
            <a:t>2</a:t>
          </a:r>
          <a:r>
            <a:rPr lang="en-GB" sz="1300" b="1">
              <a:solidFill>
                <a:srgbClr val="001A70"/>
              </a:solidFill>
              <a:effectLst/>
              <a:latin typeface="Arial" panose="020B0604020202020204" pitchFamily="34" charset="0"/>
              <a:ea typeface="+mn-ea"/>
              <a:cs typeface="Arial" panose="020B0604020202020204" pitchFamily="34" charset="0"/>
            </a:rPr>
            <a:t> emissions avoided by the customers (in mtCO</a:t>
          </a:r>
          <a:r>
            <a:rPr lang="en-GB" sz="1300" b="1" baseline="-25000">
              <a:solidFill>
                <a:srgbClr val="001A70"/>
              </a:solidFill>
              <a:effectLst/>
              <a:latin typeface="Arial" panose="020B0604020202020204" pitchFamily="34" charset="0"/>
              <a:ea typeface="+mn-ea"/>
              <a:cs typeface="Arial" panose="020B0604020202020204" pitchFamily="34" charset="0"/>
            </a:rPr>
            <a:t>2</a:t>
          </a:r>
          <a:r>
            <a:rPr lang="en-GB" sz="1300" b="1">
              <a:solidFill>
                <a:srgbClr val="001A70"/>
              </a:solidFill>
              <a:effectLst/>
              <a:latin typeface="Arial" panose="020B0604020202020204" pitchFamily="34" charset="0"/>
              <a:ea typeface="+mn-ea"/>
              <a:cs typeface="Arial" panose="020B0604020202020204" pitchFamily="34" charset="0"/>
            </a:rPr>
            <a:t>) </a:t>
          </a:r>
        </a:p>
      </xdr:txBody>
    </xdr:sp>
    <xdr:clientData/>
  </xdr:twoCellAnchor>
  <xdr:twoCellAnchor editAs="oneCell">
    <xdr:from>
      <xdr:col>3</xdr:col>
      <xdr:colOff>122856</xdr:colOff>
      <xdr:row>26</xdr:row>
      <xdr:rowOff>102023</xdr:rowOff>
    </xdr:from>
    <xdr:to>
      <xdr:col>5</xdr:col>
      <xdr:colOff>1641030</xdr:colOff>
      <xdr:row>41</xdr:row>
      <xdr:rowOff>18929</xdr:rowOff>
    </xdr:to>
    <xdr:pic>
      <xdr:nvPicPr>
        <xdr:cNvPr id="5" name="Image 4">
          <a:extLst>
            <a:ext uri="{FF2B5EF4-FFF2-40B4-BE49-F238E27FC236}">
              <a16:creationId xmlns:a16="http://schemas.microsoft.com/office/drawing/2014/main" id="{F165592C-4D87-863E-7159-9DFFB182C746}"/>
            </a:ext>
          </a:extLst>
        </xdr:cNvPr>
        <xdr:cNvPicPr>
          <a:picLocks noChangeAspect="1"/>
        </xdr:cNvPicPr>
      </xdr:nvPicPr>
      <xdr:blipFill>
        <a:blip xmlns:r="http://schemas.openxmlformats.org/officeDocument/2006/relationships" r:embed="rId2"/>
        <a:stretch>
          <a:fillRect/>
        </a:stretch>
      </xdr:blipFill>
      <xdr:spPr>
        <a:xfrm>
          <a:off x="8287142" y="7268452"/>
          <a:ext cx="4738531" cy="2740358"/>
        </a:xfrm>
        <a:prstGeom prst="rect">
          <a:avLst/>
        </a:prstGeom>
      </xdr:spPr>
    </xdr:pic>
    <xdr:clientData/>
  </xdr:twoCellAnchor>
  <xdr:twoCellAnchor editAs="oneCell">
    <xdr:from>
      <xdr:col>6</xdr:col>
      <xdr:colOff>132261</xdr:colOff>
      <xdr:row>25</xdr:row>
      <xdr:rowOff>153938</xdr:rowOff>
    </xdr:from>
    <xdr:to>
      <xdr:col>8</xdr:col>
      <xdr:colOff>324093</xdr:colOff>
      <xdr:row>40</xdr:row>
      <xdr:rowOff>75594</xdr:rowOff>
    </xdr:to>
    <xdr:pic>
      <xdr:nvPicPr>
        <xdr:cNvPr id="6" name="Image 5">
          <a:extLst>
            <a:ext uri="{FF2B5EF4-FFF2-40B4-BE49-F238E27FC236}">
              <a16:creationId xmlns:a16="http://schemas.microsoft.com/office/drawing/2014/main" id="{605BEC49-2808-10C1-0B5B-EB1DC67DC9B6}"/>
            </a:ext>
          </a:extLst>
        </xdr:cNvPr>
        <xdr:cNvPicPr>
          <a:picLocks noChangeAspect="1"/>
        </xdr:cNvPicPr>
      </xdr:nvPicPr>
      <xdr:blipFill>
        <a:blip xmlns:r="http://schemas.openxmlformats.org/officeDocument/2006/relationships" r:embed="rId3"/>
        <a:stretch>
          <a:fillRect/>
        </a:stretch>
      </xdr:blipFill>
      <xdr:spPr>
        <a:xfrm>
          <a:off x="14389523" y="7138938"/>
          <a:ext cx="4623497" cy="2764037"/>
        </a:xfrm>
        <a:prstGeom prst="rect">
          <a:avLst/>
        </a:prstGeom>
      </xdr:spPr>
    </xdr:pic>
    <xdr:clientData/>
  </xdr:twoCellAnchor>
  <xdr:twoCellAnchor editAs="oneCell">
    <xdr:from>
      <xdr:col>0</xdr:col>
      <xdr:colOff>1209820</xdr:colOff>
      <xdr:row>25</xdr:row>
      <xdr:rowOff>174648</xdr:rowOff>
    </xdr:from>
    <xdr:to>
      <xdr:col>2</xdr:col>
      <xdr:colOff>593332</xdr:colOff>
      <xdr:row>42</xdr:row>
      <xdr:rowOff>19533</xdr:rowOff>
    </xdr:to>
    <xdr:pic>
      <xdr:nvPicPr>
        <xdr:cNvPr id="7" name="Image 6">
          <a:extLst>
            <a:ext uri="{FF2B5EF4-FFF2-40B4-BE49-F238E27FC236}">
              <a16:creationId xmlns:a16="http://schemas.microsoft.com/office/drawing/2014/main" id="{33674D63-4438-44DE-961C-E9363B9BF9EA}"/>
            </a:ext>
          </a:extLst>
        </xdr:cNvPr>
        <xdr:cNvPicPr>
          <a:picLocks noChangeAspect="1"/>
        </xdr:cNvPicPr>
      </xdr:nvPicPr>
      <xdr:blipFill>
        <a:blip xmlns:r="http://schemas.openxmlformats.org/officeDocument/2006/relationships" r:embed="rId4"/>
        <a:stretch>
          <a:fillRect/>
        </a:stretch>
      </xdr:blipFill>
      <xdr:spPr>
        <a:xfrm>
          <a:off x="1209820" y="7159648"/>
          <a:ext cx="5336728" cy="300655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219075</xdr:colOff>
      <xdr:row>1</xdr:row>
      <xdr:rowOff>57150</xdr:rowOff>
    </xdr:from>
    <xdr:to>
      <xdr:col>0</xdr:col>
      <xdr:colOff>1297895</xdr:colOff>
      <xdr:row>2</xdr:row>
      <xdr:rowOff>341141</xdr:rowOff>
    </xdr:to>
    <xdr:pic>
      <xdr:nvPicPr>
        <xdr:cNvPr id="2" name="Image 1" descr="EDF_Logo_blanc.png">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stretch>
          <a:fillRect/>
        </a:stretch>
      </xdr:blipFill>
      <xdr:spPr>
        <a:xfrm>
          <a:off x="219075" y="247650"/>
          <a:ext cx="1078820" cy="474491"/>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6A4724B-BAA4-42A4-A328-8FD2A89E8DAA}" name="Tableau154" displayName="Tableau154" ref="A5:K616" totalsRowShown="0" headerRowDxfId="14" dataDxfId="13" tableBorderDxfId="12">
  <autoFilter ref="A5:K616" xr:uid="{F6A4724B-BAA4-42A4-A328-8FD2A89E8DAA}"/>
  <sortState xmlns:xlrd2="http://schemas.microsoft.com/office/spreadsheetml/2017/richdata2" ref="A6:K616">
    <sortCondition ref="C5:C615"/>
  </sortState>
  <tableColumns count="11">
    <tableColumn id="1" xr3:uid="{3070D3F5-23B9-405C-B6FC-342BE2DC468A}" name="Country" dataDxfId="11"/>
    <tableColumn id="2" xr3:uid="{71D92620-A3DB-446B-AD1F-EDE964D9EC08}" name="Company" dataDxfId="10"/>
    <tableColumn id="3" xr3:uid="{B0CAA8B1-5808-4FF5-9E78-0BF704A9FF65}" name="Name" dataDxfId="9"/>
    <tableColumn id="4" xr3:uid="{56A0CCBC-E30F-497E-AB7C-DD4B1F473E52}" name="Technology" dataDxfId="8"/>
    <tableColumn id="5" xr3:uid="{7726DF95-E751-4334-B763-18302E13E299}" name="Gross capacity (MW)" dataDxfId="7"/>
    <tableColumn id="6" xr3:uid="{C5D48E3C-3166-41FE-9901-641979DB92BF}" name="Capacity consolidated(1) by EDF (MW)" dataDxfId="6"/>
    <tableColumn id="11" xr3:uid="{765267FA-D380-4946-87B3-CC7224E49BE8}" name="Net capacity (MW)" dataDxfId="5"/>
    <tableColumn id="7" xr3:uid="{421C0F30-C0E4-4CB9-9971-B9C1768A905A}" name="Year of industrial commissioning (4)" dataDxfId="4"/>
    <tableColumn id="8" xr3:uid="{66E3870C-33A7-438E-8811-E87B47793BC4}" name="EDF Stake (%)" dataDxfId="3"/>
    <tableColumn id="9" xr3:uid="{D4409DD7-4266-4BE9-8663-EFCC513BC51A}" name="Consolidation method(2)" dataDxfId="2" totalsRowDxfId="1"/>
    <tableColumn id="10" xr3:uid="{286EEF2F-6F10-4E46-93BE-FEF186055780}" name="Segment" dataDxfId="0"/>
  </tableColumns>
  <tableStyleInfo name="TableStyleMedium11" showFirstColumn="0" showLastColumn="0" showRowStripes="1" showColumnStripes="0"/>
</table>
</file>

<file path=xl/theme/theme1.xml><?xml version="1.0" encoding="utf-8"?>
<a:theme xmlns:a="http://schemas.openxmlformats.org/drawingml/2006/main" name="Thème Office">
  <a:themeElements>
    <a:clrScheme name="bonne charte">
      <a:dk1>
        <a:srgbClr val="5F5F5F"/>
      </a:dk1>
      <a:lt1>
        <a:sysClr val="window" lastClr="FFFFFF"/>
      </a:lt1>
      <a:dk2>
        <a:srgbClr val="969696"/>
      </a:dk2>
      <a:lt2>
        <a:srgbClr val="FFFFFF"/>
      </a:lt2>
      <a:accent1>
        <a:srgbClr val="001A70"/>
      </a:accent1>
      <a:accent2>
        <a:srgbClr val="1057C8"/>
      </a:accent2>
      <a:accent3>
        <a:srgbClr val="1089FF"/>
      </a:accent3>
      <a:accent4>
        <a:srgbClr val="FFB210"/>
      </a:accent4>
      <a:accent5>
        <a:srgbClr val="FE5815"/>
      </a:accent5>
      <a:accent6>
        <a:srgbClr val="509E2F"/>
      </a:accent6>
      <a:hlink>
        <a:srgbClr val="001A70"/>
      </a:hlink>
      <a:folHlink>
        <a:srgbClr val="1057C8"/>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pageSetUpPr fitToPage="1"/>
  </sheetPr>
  <dimension ref="A1:AB92"/>
  <sheetViews>
    <sheetView showGridLines="0" zoomScale="47" zoomScaleNormal="70" workbookViewId="0">
      <selection activeCell="B1" sqref="B1"/>
    </sheetView>
  </sheetViews>
  <sheetFormatPr baseColWidth="10" defaultColWidth="10.7109375" defaultRowHeight="15"/>
  <cols>
    <col min="1" max="1" width="4" customWidth="1"/>
    <col min="2" max="7" width="11.42578125" style="12"/>
    <col min="9" max="9" width="12.5703125" customWidth="1"/>
    <col min="27" max="27" width="16.5703125" customWidth="1"/>
  </cols>
  <sheetData>
    <row r="1" spans="1:24" ht="20.25">
      <c r="A1" s="2"/>
      <c r="B1" s="3"/>
      <c r="C1" s="3"/>
      <c r="D1" s="3"/>
      <c r="E1" s="3"/>
      <c r="F1" s="3"/>
      <c r="G1" s="3"/>
      <c r="H1" s="4"/>
      <c r="I1" s="4"/>
      <c r="J1" s="400"/>
      <c r="K1" s="400"/>
      <c r="L1" s="400"/>
      <c r="M1" s="400"/>
      <c r="N1" s="400"/>
      <c r="O1" s="400"/>
      <c r="P1" s="400"/>
      <c r="Q1" s="400"/>
      <c r="R1" s="400"/>
      <c r="S1" s="400"/>
      <c r="T1" s="400"/>
      <c r="U1" s="400"/>
      <c r="V1" s="400"/>
      <c r="W1" s="400"/>
      <c r="X1" s="400"/>
    </row>
    <row r="2" spans="1:24" ht="20.25">
      <c r="A2" s="2"/>
      <c r="B2" s="3"/>
      <c r="C2" s="3"/>
      <c r="D2" s="3"/>
      <c r="E2" s="3"/>
      <c r="F2" s="3"/>
      <c r="G2" s="3"/>
      <c r="H2" s="4"/>
      <c r="I2" s="4"/>
      <c r="J2" s="400"/>
      <c r="K2" s="400"/>
      <c r="L2" s="400"/>
      <c r="M2" s="400"/>
      <c r="N2" s="400"/>
      <c r="O2" s="400"/>
      <c r="P2" s="400"/>
      <c r="Q2" s="400"/>
      <c r="R2" s="400"/>
      <c r="S2" s="400"/>
      <c r="T2" s="400"/>
      <c r="U2" s="400"/>
      <c r="V2" s="400"/>
      <c r="W2" s="400"/>
      <c r="X2" s="400"/>
    </row>
    <row r="3" spans="1:24">
      <c r="A3" s="2"/>
      <c r="B3" s="5"/>
      <c r="C3" s="5"/>
      <c r="D3" s="5"/>
      <c r="E3" s="5"/>
      <c r="F3" s="5"/>
      <c r="G3" s="5"/>
      <c r="H3" s="2"/>
      <c r="I3" s="2"/>
      <c r="J3" s="400"/>
      <c r="K3" s="400"/>
      <c r="L3" s="400"/>
      <c r="M3" s="400"/>
      <c r="N3" s="400"/>
      <c r="O3" s="400"/>
      <c r="P3" s="400"/>
      <c r="Q3" s="400"/>
      <c r="R3" s="400"/>
      <c r="S3" s="400"/>
      <c r="T3" s="400"/>
      <c r="U3" s="400"/>
      <c r="V3" s="400"/>
      <c r="W3" s="400"/>
      <c r="X3" s="400"/>
    </row>
    <row r="4" spans="1:24" ht="20.25">
      <c r="A4" s="2"/>
      <c r="B4" s="15"/>
      <c r="C4" s="15"/>
      <c r="D4" s="15"/>
      <c r="E4" s="15"/>
      <c r="F4" s="15"/>
      <c r="G4" s="15"/>
      <c r="H4" s="16"/>
      <c r="I4" s="16"/>
      <c r="J4" s="400"/>
      <c r="K4" s="400"/>
      <c r="L4" s="400"/>
      <c r="M4" s="400"/>
      <c r="N4" s="400"/>
      <c r="O4" s="400"/>
      <c r="P4" s="400"/>
      <c r="Q4" s="400"/>
      <c r="R4" s="400"/>
      <c r="S4" s="400"/>
      <c r="T4" s="400"/>
      <c r="U4" s="400"/>
      <c r="V4" s="400"/>
      <c r="W4" s="400"/>
      <c r="X4" s="400"/>
    </row>
    <row r="5" spans="1:24" ht="20.25">
      <c r="A5" s="2"/>
      <c r="B5" s="396"/>
      <c r="C5" s="396"/>
      <c r="D5" s="396"/>
      <c r="E5" s="396"/>
      <c r="F5" s="396"/>
      <c r="G5" s="396"/>
      <c r="H5" s="396"/>
      <c r="I5" s="396"/>
      <c r="J5" s="400"/>
      <c r="K5" s="400"/>
      <c r="L5" s="400"/>
      <c r="M5" s="400"/>
      <c r="N5" s="400"/>
      <c r="O5" s="400"/>
      <c r="P5" s="400"/>
      <c r="Q5" s="400"/>
      <c r="R5" s="400"/>
      <c r="S5" s="400"/>
      <c r="T5" s="400"/>
      <c r="U5" s="400"/>
      <c r="V5" s="400"/>
      <c r="W5" s="400"/>
      <c r="X5" s="400"/>
    </row>
    <row r="6" spans="1:24" ht="20.25">
      <c r="A6" s="2"/>
      <c r="B6" s="399"/>
      <c r="C6" s="399"/>
      <c r="D6" s="399"/>
      <c r="E6" s="399"/>
      <c r="F6" s="399"/>
      <c r="G6" s="15"/>
      <c r="H6" s="16"/>
      <c r="I6" s="16"/>
      <c r="J6" s="400"/>
      <c r="K6" s="400"/>
      <c r="L6" s="400"/>
      <c r="M6" s="400"/>
      <c r="N6" s="400"/>
      <c r="O6" s="400"/>
      <c r="P6" s="400"/>
      <c r="Q6" s="400"/>
      <c r="R6" s="400"/>
      <c r="S6" s="400"/>
      <c r="T6" s="400"/>
      <c r="U6" s="400"/>
      <c r="V6" s="400"/>
      <c r="W6" s="400"/>
      <c r="X6" s="400"/>
    </row>
    <row r="7" spans="1:24" ht="20.25">
      <c r="A7" s="2"/>
      <c r="B7" s="396"/>
      <c r="C7" s="396"/>
      <c r="D7" s="396"/>
      <c r="E7" s="396"/>
      <c r="F7" s="396"/>
      <c r="G7" s="396"/>
      <c r="H7" s="396"/>
      <c r="I7" s="396"/>
      <c r="J7" s="400"/>
      <c r="K7" s="400"/>
      <c r="L7" s="400"/>
      <c r="M7" s="400"/>
      <c r="N7" s="400"/>
      <c r="O7" s="400"/>
      <c r="P7" s="400"/>
      <c r="Q7" s="400"/>
      <c r="R7" s="400"/>
      <c r="S7" s="400"/>
      <c r="T7" s="400"/>
      <c r="U7" s="400"/>
      <c r="V7" s="400"/>
      <c r="W7" s="400"/>
      <c r="X7" s="400"/>
    </row>
    <row r="8" spans="1:24" ht="20.25">
      <c r="A8" s="2"/>
      <c r="B8" s="18"/>
      <c r="C8" s="18"/>
      <c r="D8" s="18"/>
      <c r="E8" s="18"/>
      <c r="F8" s="18"/>
      <c r="G8" s="18"/>
      <c r="H8" s="16"/>
      <c r="I8" s="16"/>
      <c r="J8" s="400"/>
      <c r="K8" s="400"/>
      <c r="L8" s="400"/>
      <c r="M8" s="400"/>
      <c r="N8" s="400"/>
      <c r="O8" s="400"/>
      <c r="P8" s="400"/>
      <c r="Q8" s="400"/>
      <c r="R8" s="400"/>
      <c r="S8" s="400"/>
      <c r="T8" s="400"/>
      <c r="U8" s="400"/>
      <c r="V8" s="400"/>
      <c r="W8" s="400"/>
      <c r="X8" s="400"/>
    </row>
    <row r="9" spans="1:24" ht="20.25">
      <c r="A9" s="2"/>
      <c r="B9" s="396"/>
      <c r="C9" s="396"/>
      <c r="D9" s="396"/>
      <c r="E9" s="396"/>
      <c r="F9" s="396"/>
      <c r="G9" s="396"/>
      <c r="H9" s="396"/>
      <c r="I9" s="396"/>
      <c r="J9" s="400"/>
      <c r="K9" s="400"/>
      <c r="L9" s="400"/>
      <c r="M9" s="400"/>
      <c r="N9" s="400"/>
      <c r="O9" s="400"/>
      <c r="P9" s="400"/>
      <c r="Q9" s="400"/>
      <c r="R9" s="400"/>
      <c r="S9" s="400"/>
      <c r="T9" s="400"/>
      <c r="U9" s="400"/>
      <c r="V9" s="400"/>
      <c r="W9" s="400"/>
      <c r="X9" s="400"/>
    </row>
    <row r="10" spans="1:24" ht="20.25">
      <c r="A10" s="2"/>
      <c r="B10" s="18"/>
      <c r="C10" s="18"/>
      <c r="D10" s="18"/>
      <c r="E10" s="15"/>
      <c r="F10" s="15"/>
      <c r="G10" s="15"/>
      <c r="H10" s="16"/>
      <c r="I10" s="16"/>
      <c r="J10" s="400"/>
      <c r="K10" s="400"/>
      <c r="L10" s="400"/>
      <c r="M10" s="400"/>
      <c r="N10" s="400"/>
      <c r="O10" s="400"/>
      <c r="P10" s="400"/>
      <c r="Q10" s="400"/>
      <c r="R10" s="400"/>
      <c r="S10" s="400"/>
      <c r="T10" s="400"/>
      <c r="U10" s="400"/>
      <c r="V10" s="400"/>
      <c r="W10" s="400"/>
      <c r="X10" s="400"/>
    </row>
    <row r="11" spans="1:24" ht="20.25">
      <c r="A11" s="2"/>
      <c r="B11" s="396"/>
      <c r="C11" s="396"/>
      <c r="D11" s="396"/>
      <c r="E11" s="396"/>
      <c r="F11" s="396"/>
      <c r="G11" s="396"/>
      <c r="H11" s="396"/>
      <c r="I11" s="396"/>
      <c r="J11" s="400"/>
      <c r="K11" s="400"/>
      <c r="L11" s="400"/>
      <c r="M11" s="400"/>
      <c r="N11" s="400"/>
      <c r="O11" s="400"/>
      <c r="P11" s="400"/>
      <c r="Q11" s="400"/>
      <c r="R11" s="400"/>
      <c r="S11" s="400"/>
      <c r="T11" s="400"/>
      <c r="U11" s="400"/>
      <c r="V11" s="400"/>
      <c r="W11" s="400"/>
      <c r="X11" s="400"/>
    </row>
    <row r="12" spans="1:24" ht="20.25">
      <c r="A12" s="2"/>
      <c r="B12" s="399"/>
      <c r="C12" s="399"/>
      <c r="D12" s="399"/>
      <c r="E12" s="15"/>
      <c r="F12" s="15"/>
      <c r="G12" s="15"/>
      <c r="H12" s="16"/>
      <c r="I12" s="16"/>
      <c r="J12" s="400"/>
      <c r="K12" s="400"/>
      <c r="L12" s="400"/>
      <c r="M12" s="400"/>
      <c r="N12" s="400"/>
      <c r="O12" s="400"/>
      <c r="P12" s="400"/>
      <c r="Q12" s="400"/>
      <c r="R12" s="400"/>
      <c r="S12" s="400"/>
      <c r="T12" s="400"/>
      <c r="U12" s="400"/>
      <c r="V12" s="400"/>
      <c r="W12" s="400"/>
      <c r="X12" s="400"/>
    </row>
    <row r="13" spans="1:24" ht="20.25">
      <c r="A13" s="2"/>
      <c r="B13" s="396"/>
      <c r="C13" s="396"/>
      <c r="D13" s="396"/>
      <c r="E13" s="396"/>
      <c r="F13" s="396"/>
      <c r="G13" s="396"/>
      <c r="H13" s="396"/>
      <c r="I13" s="396"/>
      <c r="J13" s="400"/>
      <c r="K13" s="400"/>
      <c r="L13" s="400"/>
      <c r="M13" s="400"/>
      <c r="N13" s="400"/>
      <c r="O13" s="400"/>
      <c r="P13" s="400"/>
      <c r="Q13" s="400"/>
      <c r="R13" s="400"/>
      <c r="S13" s="400"/>
      <c r="T13" s="400"/>
      <c r="U13" s="400"/>
      <c r="V13" s="400"/>
      <c r="W13" s="400"/>
      <c r="X13" s="400"/>
    </row>
    <row r="14" spans="1:24" ht="20.25">
      <c r="A14" s="2"/>
      <c r="B14" s="399"/>
      <c r="C14" s="399"/>
      <c r="D14" s="399"/>
      <c r="E14" s="399"/>
      <c r="F14" s="399"/>
      <c r="G14" s="399"/>
      <c r="H14" s="397"/>
      <c r="I14" s="397"/>
      <c r="J14" s="400"/>
      <c r="K14" s="400"/>
      <c r="L14" s="400"/>
      <c r="M14" s="400"/>
      <c r="N14" s="400"/>
      <c r="O14" s="400"/>
      <c r="P14" s="400"/>
      <c r="Q14" s="400"/>
      <c r="R14" s="400"/>
      <c r="S14" s="400"/>
      <c r="T14" s="400"/>
      <c r="U14" s="400"/>
      <c r="V14" s="400"/>
      <c r="W14" s="400"/>
      <c r="X14" s="400"/>
    </row>
    <row r="15" spans="1:24" ht="20.25">
      <c r="A15" s="2"/>
      <c r="B15" s="396"/>
      <c r="C15" s="396"/>
      <c r="D15" s="396"/>
      <c r="E15" s="396"/>
      <c r="F15" s="396"/>
      <c r="G15" s="396"/>
      <c r="H15" s="396"/>
      <c r="I15" s="396"/>
      <c r="J15" s="400"/>
      <c r="K15" s="400"/>
      <c r="L15" s="400"/>
      <c r="M15" s="400"/>
      <c r="N15" s="400"/>
      <c r="O15" s="400"/>
      <c r="P15" s="400"/>
      <c r="Q15" s="400"/>
      <c r="R15" s="400"/>
      <c r="S15" s="400"/>
      <c r="T15" s="400"/>
      <c r="U15" s="400"/>
      <c r="V15" s="400"/>
      <c r="W15" s="400"/>
      <c r="X15" s="400"/>
    </row>
    <row r="16" spans="1:24" ht="20.25">
      <c r="A16" s="2"/>
      <c r="B16" s="399"/>
      <c r="C16" s="399"/>
      <c r="D16" s="399"/>
      <c r="E16" s="399"/>
      <c r="F16" s="399"/>
      <c r="G16" s="399"/>
      <c r="H16" s="397"/>
      <c r="I16" s="397"/>
      <c r="J16" s="400"/>
      <c r="K16" s="400"/>
      <c r="L16" s="400"/>
      <c r="M16" s="400"/>
      <c r="N16" s="400"/>
      <c r="O16" s="400"/>
      <c r="P16" s="400"/>
      <c r="Q16" s="400"/>
      <c r="R16" s="400"/>
      <c r="S16" s="400"/>
      <c r="T16" s="400"/>
      <c r="U16" s="400"/>
      <c r="V16" s="400"/>
      <c r="W16" s="400"/>
      <c r="X16" s="400"/>
    </row>
    <row r="17" spans="1:24" ht="20.25">
      <c r="A17" s="2"/>
      <c r="B17" s="396"/>
      <c r="C17" s="396"/>
      <c r="D17" s="396"/>
      <c r="E17" s="396"/>
      <c r="F17" s="396"/>
      <c r="G17" s="396"/>
      <c r="H17" s="396"/>
      <c r="I17" s="396"/>
      <c r="J17" s="400"/>
      <c r="K17" s="400"/>
      <c r="L17" s="400"/>
      <c r="M17" s="400"/>
      <c r="N17" s="400"/>
      <c r="O17" s="400"/>
      <c r="P17" s="400"/>
      <c r="Q17" s="400"/>
      <c r="R17" s="400"/>
      <c r="S17" s="400"/>
      <c r="T17" s="400"/>
      <c r="U17" s="400"/>
      <c r="V17" s="400"/>
      <c r="W17" s="400"/>
      <c r="X17" s="400"/>
    </row>
    <row r="18" spans="1:24" ht="20.25">
      <c r="A18" s="2"/>
      <c r="B18" s="399"/>
      <c r="C18" s="399"/>
      <c r="D18" s="399"/>
      <c r="E18" s="399"/>
      <c r="F18" s="399"/>
      <c r="G18" s="399"/>
      <c r="H18" s="397"/>
      <c r="I18" s="397"/>
      <c r="J18" s="400"/>
      <c r="K18" s="400"/>
      <c r="L18" s="400"/>
      <c r="M18" s="400"/>
      <c r="N18" s="400"/>
      <c r="O18" s="400"/>
      <c r="P18" s="400"/>
      <c r="Q18" s="400"/>
      <c r="R18" s="400"/>
      <c r="S18" s="400"/>
      <c r="T18" s="400"/>
      <c r="U18" s="400"/>
      <c r="V18" s="400"/>
      <c r="W18" s="400"/>
      <c r="X18" s="400"/>
    </row>
    <row r="19" spans="1:24" ht="20.25">
      <c r="A19" s="2"/>
      <c r="B19" s="396"/>
      <c r="C19" s="396"/>
      <c r="D19" s="396"/>
      <c r="E19" s="396"/>
      <c r="F19" s="396"/>
      <c r="G19" s="396"/>
      <c r="H19" s="396"/>
      <c r="I19" s="396"/>
      <c r="J19" s="400"/>
      <c r="K19" s="400"/>
      <c r="L19" s="400"/>
      <c r="M19" s="400"/>
      <c r="N19" s="400"/>
      <c r="O19" s="400"/>
      <c r="P19" s="400"/>
      <c r="Q19" s="400"/>
      <c r="R19" s="400"/>
      <c r="S19" s="400"/>
      <c r="T19" s="400"/>
      <c r="U19" s="400"/>
      <c r="V19" s="400"/>
      <c r="W19" s="400"/>
      <c r="X19" s="400"/>
    </row>
    <row r="20" spans="1:24" ht="20.25">
      <c r="A20" s="2"/>
      <c r="B20" s="396"/>
      <c r="C20" s="396"/>
      <c r="D20" s="396"/>
      <c r="E20" s="396"/>
      <c r="F20" s="396"/>
      <c r="G20" s="396"/>
      <c r="H20" s="397"/>
      <c r="I20" s="397"/>
      <c r="J20" s="400"/>
      <c r="K20" s="400"/>
      <c r="L20" s="400"/>
      <c r="M20" s="400"/>
      <c r="N20" s="400"/>
      <c r="O20" s="400"/>
      <c r="P20" s="400"/>
      <c r="Q20" s="400"/>
      <c r="R20" s="400"/>
      <c r="S20" s="400"/>
      <c r="T20" s="400"/>
      <c r="U20" s="400"/>
      <c r="V20" s="400"/>
      <c r="W20" s="400"/>
      <c r="X20" s="400"/>
    </row>
    <row r="21" spans="1:24" ht="20.25">
      <c r="A21" s="2"/>
      <c r="B21" s="396"/>
      <c r="C21" s="396"/>
      <c r="D21" s="396"/>
      <c r="E21" s="396"/>
      <c r="F21" s="396"/>
      <c r="G21" s="396"/>
      <c r="H21" s="396"/>
      <c r="I21" s="396"/>
      <c r="J21" s="400"/>
      <c r="K21" s="400"/>
      <c r="L21" s="400"/>
      <c r="M21" s="400"/>
      <c r="N21" s="400"/>
      <c r="O21" s="400"/>
      <c r="P21" s="400"/>
      <c r="Q21" s="400"/>
      <c r="R21" s="400"/>
      <c r="S21" s="400"/>
      <c r="T21" s="400"/>
      <c r="U21" s="400"/>
      <c r="V21" s="400"/>
      <c r="W21" s="400"/>
      <c r="X21" s="400"/>
    </row>
    <row r="22" spans="1:24" ht="20.25">
      <c r="A22" s="2"/>
      <c r="B22" s="396"/>
      <c r="C22" s="396"/>
      <c r="D22" s="396"/>
      <c r="E22" s="396"/>
      <c r="F22" s="396"/>
      <c r="G22" s="15"/>
      <c r="H22" s="16"/>
      <c r="I22" s="16"/>
      <c r="J22" s="400"/>
      <c r="K22" s="400"/>
      <c r="L22" s="400"/>
      <c r="M22" s="400"/>
      <c r="N22" s="400"/>
      <c r="O22" s="400"/>
      <c r="P22" s="400"/>
      <c r="Q22" s="400"/>
      <c r="R22" s="400"/>
      <c r="S22" s="400"/>
      <c r="T22" s="400"/>
      <c r="U22" s="400"/>
      <c r="V22" s="400"/>
      <c r="W22" s="400"/>
      <c r="X22" s="400"/>
    </row>
    <row r="23" spans="1:24" ht="20.25">
      <c r="A23" s="2"/>
      <c r="B23" s="396"/>
      <c r="C23" s="396"/>
      <c r="D23" s="396"/>
      <c r="E23" s="396"/>
      <c r="F23" s="396"/>
      <c r="G23" s="396"/>
      <c r="H23" s="396"/>
      <c r="I23" s="396"/>
      <c r="J23" s="400"/>
      <c r="K23" s="400"/>
      <c r="L23" s="400"/>
      <c r="M23" s="400"/>
      <c r="N23" s="400"/>
      <c r="O23" s="400"/>
      <c r="P23" s="400"/>
      <c r="Q23" s="400"/>
      <c r="R23" s="400"/>
      <c r="S23" s="400"/>
      <c r="T23" s="400"/>
      <c r="U23" s="400"/>
      <c r="V23" s="400"/>
      <c r="W23" s="400"/>
      <c r="X23" s="400"/>
    </row>
    <row r="24" spans="1:24" ht="20.25">
      <c r="A24" s="2"/>
      <c r="B24" s="396"/>
      <c r="C24" s="396"/>
      <c r="D24" s="396"/>
      <c r="E24" s="396"/>
      <c r="F24" s="396"/>
      <c r="G24" s="397"/>
      <c r="H24" s="397"/>
      <c r="I24" s="397"/>
      <c r="J24" s="400"/>
      <c r="K24" s="400"/>
      <c r="L24" s="400"/>
      <c r="M24" s="400"/>
      <c r="N24" s="400"/>
      <c r="O24" s="400"/>
      <c r="P24" s="400"/>
      <c r="Q24" s="400"/>
      <c r="R24" s="400"/>
      <c r="S24" s="400"/>
      <c r="T24" s="400"/>
      <c r="U24" s="400"/>
      <c r="V24" s="400"/>
      <c r="W24" s="400"/>
      <c r="X24" s="400"/>
    </row>
    <row r="25" spans="1:24" ht="20.25">
      <c r="A25" s="2"/>
      <c r="B25" s="396"/>
      <c r="C25" s="396"/>
      <c r="D25" s="396"/>
      <c r="E25" s="396"/>
      <c r="F25" s="396"/>
      <c r="G25" s="396"/>
      <c r="H25" s="396"/>
      <c r="I25" s="396"/>
      <c r="J25" s="400"/>
      <c r="K25" s="400"/>
      <c r="L25" s="400"/>
      <c r="M25" s="400"/>
      <c r="N25" s="400"/>
      <c r="O25" s="400"/>
      <c r="P25" s="400"/>
      <c r="Q25" s="400"/>
      <c r="R25" s="400"/>
      <c r="S25" s="400"/>
      <c r="T25" s="400"/>
      <c r="U25" s="400"/>
      <c r="V25" s="400"/>
      <c r="W25" s="400"/>
      <c r="X25" s="400"/>
    </row>
    <row r="26" spans="1:24" ht="20.25">
      <c r="A26" s="2"/>
      <c r="B26" s="398"/>
      <c r="C26" s="398"/>
      <c r="D26" s="398"/>
      <c r="E26" s="398"/>
      <c r="F26" s="398"/>
      <c r="G26" s="398"/>
      <c r="H26" s="397"/>
      <c r="I26" s="397"/>
      <c r="J26" s="400"/>
      <c r="K26" s="400"/>
      <c r="L26" s="400"/>
      <c r="M26" s="400"/>
      <c r="N26" s="400"/>
      <c r="O26" s="400"/>
      <c r="P26" s="400"/>
      <c r="Q26" s="400"/>
      <c r="R26" s="400"/>
      <c r="S26" s="400"/>
      <c r="T26" s="400"/>
      <c r="U26" s="400"/>
      <c r="V26" s="400"/>
      <c r="W26" s="400"/>
      <c r="X26" s="400"/>
    </row>
    <row r="27" spans="1:24" ht="20.25">
      <c r="A27" s="2"/>
      <c r="B27" s="396"/>
      <c r="C27" s="396"/>
      <c r="D27" s="396"/>
      <c r="E27" s="396"/>
      <c r="F27" s="396"/>
      <c r="G27" s="396"/>
      <c r="H27" s="396"/>
      <c r="I27" s="396"/>
      <c r="J27" s="400"/>
      <c r="K27" s="400"/>
      <c r="L27" s="400"/>
      <c r="M27" s="400"/>
      <c r="N27" s="400"/>
      <c r="O27" s="400"/>
      <c r="P27" s="400"/>
      <c r="Q27" s="400"/>
      <c r="R27" s="400"/>
      <c r="S27" s="400"/>
      <c r="T27" s="400"/>
      <c r="U27" s="400"/>
      <c r="V27" s="400"/>
      <c r="W27" s="400"/>
      <c r="X27" s="400"/>
    </row>
    <row r="28" spans="1:24">
      <c r="A28" s="2"/>
      <c r="B28" s="5"/>
      <c r="C28" s="5"/>
      <c r="D28" s="5"/>
      <c r="E28" s="5"/>
      <c r="F28" s="5"/>
      <c r="G28" s="5"/>
      <c r="H28" s="2"/>
      <c r="I28" s="2"/>
      <c r="J28" s="400"/>
      <c r="K28" s="400"/>
      <c r="L28" s="400"/>
      <c r="M28" s="400"/>
      <c r="N28" s="400"/>
      <c r="O28" s="400"/>
      <c r="P28" s="400"/>
      <c r="Q28" s="400"/>
      <c r="R28" s="400"/>
      <c r="S28" s="400"/>
      <c r="T28" s="400"/>
      <c r="U28" s="400"/>
      <c r="V28" s="400"/>
      <c r="W28" s="400"/>
      <c r="X28" s="400"/>
    </row>
    <row r="29" spans="1:24">
      <c r="A29" s="2"/>
      <c r="B29" s="5"/>
      <c r="C29" s="5"/>
      <c r="D29" s="5"/>
      <c r="E29" s="5"/>
      <c r="F29" s="5"/>
      <c r="G29" s="5"/>
      <c r="H29" s="2"/>
      <c r="I29" s="2"/>
      <c r="J29" s="400"/>
      <c r="K29" s="400"/>
      <c r="L29" s="400"/>
      <c r="M29" s="400"/>
      <c r="N29" s="400"/>
      <c r="O29" s="400"/>
      <c r="P29" s="400"/>
      <c r="Q29" s="400"/>
      <c r="R29" s="400"/>
      <c r="S29" s="400"/>
      <c r="T29" s="400"/>
      <c r="U29" s="400"/>
      <c r="V29" s="400"/>
      <c r="W29" s="400"/>
      <c r="X29" s="400"/>
    </row>
    <row r="30" spans="1:24">
      <c r="A30" s="2"/>
      <c r="B30" s="5"/>
      <c r="C30" s="5"/>
      <c r="D30" s="5"/>
      <c r="E30" s="5"/>
      <c r="F30" s="5"/>
      <c r="G30" s="5"/>
      <c r="H30" s="2"/>
      <c r="I30" s="2"/>
      <c r="J30" s="400"/>
      <c r="K30" s="400"/>
      <c r="L30" s="400"/>
      <c r="M30" s="400"/>
      <c r="N30" s="400"/>
      <c r="O30" s="400"/>
      <c r="P30" s="400"/>
      <c r="Q30" s="400"/>
      <c r="R30" s="400"/>
      <c r="S30" s="400"/>
      <c r="T30" s="400"/>
      <c r="U30" s="400"/>
      <c r="V30" s="400"/>
      <c r="W30" s="400"/>
      <c r="X30" s="400"/>
    </row>
    <row r="31" spans="1:24" ht="20.25">
      <c r="A31" s="2"/>
      <c r="B31" s="6"/>
      <c r="C31" s="6"/>
      <c r="D31" s="6"/>
      <c r="E31" s="6"/>
      <c r="F31" s="6"/>
      <c r="G31" s="6"/>
      <c r="H31" s="6"/>
      <c r="I31" s="6"/>
      <c r="J31" s="4"/>
      <c r="K31" s="7"/>
      <c r="L31" s="7"/>
      <c r="M31" s="7"/>
      <c r="N31" s="7"/>
      <c r="O31" s="7"/>
      <c r="P31" s="7"/>
      <c r="Q31" s="7"/>
      <c r="R31" s="7"/>
      <c r="S31" s="1"/>
      <c r="T31" s="1"/>
      <c r="U31" s="2"/>
      <c r="V31" s="2"/>
      <c r="W31" s="2"/>
      <c r="X31" s="2"/>
    </row>
    <row r="32" spans="1:24" ht="15" customHeight="1">
      <c r="B32" s="8"/>
      <c r="C32" s="8"/>
      <c r="D32" s="8"/>
      <c r="E32" s="8"/>
      <c r="F32" s="9"/>
      <c r="G32" s="9"/>
      <c r="H32" s="10"/>
      <c r="I32" s="10"/>
      <c r="J32" s="10"/>
      <c r="K32" s="10"/>
      <c r="L32" s="10"/>
      <c r="M32" s="10"/>
      <c r="N32" s="10"/>
      <c r="O32" s="10"/>
      <c r="P32" s="10"/>
      <c r="Q32" s="10"/>
      <c r="R32" s="10"/>
      <c r="S32" s="11"/>
      <c r="T32" s="11"/>
    </row>
    <row r="33" spans="2:28" ht="15" customHeight="1">
      <c r="B33" s="8"/>
      <c r="C33" s="8"/>
      <c r="D33" s="8"/>
      <c r="E33" s="8"/>
      <c r="F33" s="9"/>
      <c r="G33" s="9"/>
      <c r="H33" s="10"/>
      <c r="I33" s="10"/>
      <c r="J33" s="10"/>
      <c r="K33" s="10"/>
      <c r="L33" s="10"/>
      <c r="M33" s="10"/>
      <c r="N33" s="10"/>
      <c r="O33" s="10"/>
      <c r="P33" s="10"/>
      <c r="Q33" s="10"/>
      <c r="R33" s="10"/>
      <c r="S33" s="11"/>
      <c r="T33" s="11"/>
    </row>
    <row r="34" spans="2:28" ht="15" customHeight="1">
      <c r="B34" s="8"/>
      <c r="C34" s="8"/>
      <c r="D34" s="8"/>
      <c r="E34" s="8"/>
      <c r="F34" s="9"/>
      <c r="G34" s="9"/>
      <c r="H34" s="10"/>
      <c r="I34" s="10"/>
      <c r="J34" s="10"/>
      <c r="K34" s="10"/>
      <c r="L34" s="10"/>
      <c r="M34" s="10"/>
      <c r="N34" s="10"/>
      <c r="O34" s="10"/>
      <c r="P34" s="10"/>
      <c r="Q34" s="10"/>
      <c r="R34" s="10"/>
      <c r="S34" s="11"/>
      <c r="T34" s="11"/>
    </row>
    <row r="35" spans="2:28" ht="15" customHeight="1">
      <c r="B35" s="8"/>
      <c r="C35" s="8"/>
      <c r="D35" s="8"/>
      <c r="E35" s="8"/>
      <c r="F35" s="9"/>
      <c r="G35" s="9"/>
      <c r="H35" s="10"/>
      <c r="I35" s="10"/>
      <c r="J35" s="10"/>
      <c r="K35" s="10"/>
      <c r="L35" s="10"/>
      <c r="M35" s="10"/>
      <c r="N35" s="10"/>
      <c r="O35" s="10"/>
      <c r="P35" s="10"/>
      <c r="Q35" s="10"/>
      <c r="R35" s="10"/>
      <c r="S35" s="11"/>
      <c r="T35" s="11"/>
    </row>
    <row r="48" spans="2:28">
      <c r="AB48" t="s">
        <v>0</v>
      </c>
    </row>
    <row r="65" spans="3:27" ht="20.25">
      <c r="C65" s="13"/>
      <c r="D65" s="13"/>
      <c r="E65" s="13"/>
      <c r="F65" s="13"/>
      <c r="G65" s="13"/>
      <c r="H65" s="13"/>
      <c r="I65" s="14"/>
      <c r="J65" s="14"/>
    </row>
    <row r="66" spans="3:27" ht="20.25">
      <c r="C66" s="13"/>
      <c r="D66" s="13"/>
      <c r="E66" s="13"/>
      <c r="F66" s="13"/>
      <c r="G66" s="13"/>
      <c r="H66" s="13"/>
      <c r="I66" s="14"/>
      <c r="J66" s="14"/>
    </row>
    <row r="67" spans="3:27" ht="20.25">
      <c r="C67" s="15"/>
      <c r="D67" s="15"/>
      <c r="E67" s="15"/>
      <c r="F67" s="15"/>
      <c r="G67" s="15"/>
      <c r="H67" s="15"/>
      <c r="I67" s="16"/>
      <c r="J67" s="16"/>
      <c r="AA67" s="17"/>
    </row>
    <row r="68" spans="3:27" ht="20.25">
      <c r="C68" s="15"/>
      <c r="D68" s="15"/>
      <c r="E68" s="15"/>
      <c r="F68" s="15"/>
      <c r="G68" s="15"/>
      <c r="H68" s="15"/>
      <c r="I68" s="16"/>
      <c r="J68" s="16"/>
    </row>
    <row r="69" spans="3:27" ht="20.25">
      <c r="C69" s="396"/>
      <c r="D69" s="396"/>
      <c r="E69" s="396"/>
      <c r="F69" s="396"/>
      <c r="G69" s="396"/>
      <c r="H69" s="396"/>
      <c r="I69" s="396"/>
      <c r="J69" s="396"/>
    </row>
    <row r="70" spans="3:27" ht="20.25">
      <c r="C70" s="399"/>
      <c r="D70" s="399"/>
      <c r="E70" s="399"/>
      <c r="F70" s="399"/>
      <c r="G70" s="399"/>
      <c r="H70" s="15"/>
      <c r="I70" s="16"/>
      <c r="J70" s="16"/>
    </row>
    <row r="71" spans="3:27" ht="20.25">
      <c r="C71" s="396"/>
      <c r="D71" s="396"/>
      <c r="E71" s="396"/>
      <c r="F71" s="396"/>
      <c r="G71" s="396"/>
      <c r="H71" s="396"/>
      <c r="I71" s="396"/>
      <c r="J71" s="396"/>
    </row>
    <row r="72" spans="3:27" ht="20.25">
      <c r="C72" s="18"/>
      <c r="D72" s="18"/>
      <c r="E72" s="18"/>
      <c r="F72" s="18"/>
      <c r="G72" s="18"/>
      <c r="H72" s="18"/>
      <c r="I72" s="16"/>
      <c r="J72" s="16"/>
    </row>
    <row r="73" spans="3:27" ht="20.25">
      <c r="C73" s="396"/>
      <c r="D73" s="396"/>
      <c r="E73" s="396"/>
      <c r="F73" s="396"/>
      <c r="G73" s="396"/>
      <c r="H73" s="396"/>
      <c r="I73" s="396"/>
      <c r="J73" s="396"/>
    </row>
    <row r="74" spans="3:27" ht="20.25">
      <c r="C74" s="18"/>
      <c r="D74" s="18"/>
      <c r="E74" s="18"/>
      <c r="F74" s="15"/>
      <c r="G74" s="15"/>
      <c r="H74" s="15"/>
      <c r="I74" s="16"/>
      <c r="J74" s="16"/>
    </row>
    <row r="75" spans="3:27" ht="20.25">
      <c r="C75" s="396"/>
      <c r="D75" s="396"/>
      <c r="E75" s="396"/>
      <c r="F75" s="396"/>
      <c r="G75" s="396"/>
      <c r="H75" s="396"/>
      <c r="I75" s="396"/>
      <c r="J75" s="396"/>
    </row>
    <row r="76" spans="3:27" ht="20.25">
      <c r="C76" s="399"/>
      <c r="D76" s="399"/>
      <c r="E76" s="399"/>
      <c r="F76" s="15"/>
      <c r="G76" s="15"/>
      <c r="H76" s="15"/>
      <c r="I76" s="16"/>
      <c r="J76" s="16"/>
    </row>
    <row r="77" spans="3:27" ht="20.25">
      <c r="C77" s="396"/>
      <c r="D77" s="396"/>
      <c r="E77" s="396"/>
      <c r="F77" s="396"/>
      <c r="G77" s="396"/>
      <c r="H77" s="396"/>
      <c r="I77" s="396"/>
      <c r="J77" s="396"/>
    </row>
    <row r="78" spans="3:27" ht="20.25">
      <c r="C78" s="399"/>
      <c r="D78" s="399"/>
      <c r="E78" s="399"/>
      <c r="F78" s="399"/>
      <c r="G78" s="399"/>
      <c r="H78" s="399"/>
      <c r="I78" s="397"/>
      <c r="J78" s="397"/>
    </row>
    <row r="79" spans="3:27" ht="20.25">
      <c r="C79" s="396"/>
      <c r="D79" s="396"/>
      <c r="E79" s="396"/>
      <c r="F79" s="396"/>
      <c r="G79" s="396"/>
      <c r="H79" s="396"/>
      <c r="I79" s="396"/>
      <c r="J79" s="396"/>
    </row>
    <row r="80" spans="3:27" ht="20.25">
      <c r="C80" s="399"/>
      <c r="D80" s="399"/>
      <c r="E80" s="399"/>
      <c r="F80" s="399"/>
      <c r="G80" s="399"/>
      <c r="H80" s="399"/>
      <c r="I80" s="397"/>
      <c r="J80" s="397"/>
    </row>
    <row r="81" spans="3:10" ht="20.25">
      <c r="C81" s="396"/>
      <c r="D81" s="396"/>
      <c r="E81" s="396"/>
      <c r="F81" s="396"/>
      <c r="G81" s="396"/>
      <c r="H81" s="396"/>
      <c r="I81" s="396"/>
      <c r="J81" s="396"/>
    </row>
    <row r="82" spans="3:10" ht="20.25">
      <c r="C82" s="399"/>
      <c r="D82" s="399"/>
      <c r="E82" s="399"/>
      <c r="F82" s="399"/>
      <c r="G82" s="399"/>
      <c r="H82" s="399"/>
      <c r="I82" s="397"/>
      <c r="J82" s="397"/>
    </row>
    <row r="83" spans="3:10" ht="20.25">
      <c r="C83" s="396"/>
      <c r="D83" s="396"/>
      <c r="E83" s="396"/>
      <c r="F83" s="396"/>
      <c r="G83" s="396"/>
      <c r="H83" s="396"/>
      <c r="I83" s="396"/>
      <c r="J83" s="396"/>
    </row>
    <row r="84" spans="3:10" ht="20.25">
      <c r="C84" s="396"/>
      <c r="D84" s="396"/>
      <c r="E84" s="396"/>
      <c r="F84" s="396"/>
      <c r="G84" s="396"/>
      <c r="H84" s="396"/>
      <c r="I84" s="397"/>
      <c r="J84" s="397"/>
    </row>
    <row r="85" spans="3:10" ht="20.25">
      <c r="C85" s="396"/>
      <c r="D85" s="396"/>
      <c r="E85" s="396"/>
      <c r="F85" s="396"/>
      <c r="G85" s="396"/>
      <c r="H85" s="396"/>
      <c r="I85" s="396"/>
      <c r="J85" s="396"/>
    </row>
    <row r="86" spans="3:10" ht="20.25">
      <c r="C86" s="396"/>
      <c r="D86" s="396"/>
      <c r="E86" s="396"/>
      <c r="F86" s="396"/>
      <c r="G86" s="396"/>
      <c r="H86" s="15"/>
      <c r="I86" s="16"/>
      <c r="J86" s="16"/>
    </row>
    <row r="87" spans="3:10" ht="20.25">
      <c r="C87" s="396"/>
      <c r="D87" s="396"/>
      <c r="E87" s="396"/>
      <c r="F87" s="396"/>
      <c r="G87" s="396"/>
      <c r="H87" s="396"/>
      <c r="I87" s="396"/>
      <c r="J87" s="396"/>
    </row>
    <row r="88" spans="3:10" ht="20.25">
      <c r="C88" s="396"/>
      <c r="D88" s="396"/>
      <c r="E88" s="396"/>
      <c r="F88" s="396"/>
      <c r="G88" s="396"/>
      <c r="H88" s="397"/>
      <c r="I88" s="397"/>
      <c r="J88" s="397"/>
    </row>
    <row r="89" spans="3:10" ht="20.25">
      <c r="C89" s="396"/>
      <c r="D89" s="396"/>
      <c r="E89" s="396"/>
      <c r="F89" s="396"/>
      <c r="G89" s="396"/>
      <c r="H89" s="396"/>
      <c r="I89" s="396"/>
      <c r="J89" s="396"/>
    </row>
    <row r="90" spans="3:10" ht="20.25">
      <c r="C90" s="398"/>
      <c r="D90" s="398"/>
      <c r="E90" s="398"/>
      <c r="F90" s="398"/>
      <c r="G90" s="398"/>
      <c r="H90" s="398"/>
      <c r="I90" s="397"/>
      <c r="J90" s="397"/>
    </row>
    <row r="91" spans="3:10" ht="20.25">
      <c r="C91" s="396"/>
      <c r="D91" s="396"/>
      <c r="E91" s="396"/>
      <c r="F91" s="396"/>
      <c r="G91" s="396"/>
      <c r="H91" s="396"/>
      <c r="I91" s="396"/>
      <c r="J91" s="396"/>
    </row>
    <row r="92" spans="3:10" ht="20.25">
      <c r="C92" s="19"/>
      <c r="D92" s="19"/>
      <c r="E92" s="19"/>
      <c r="F92" s="19"/>
      <c r="G92" s="19"/>
      <c r="H92" s="19"/>
      <c r="I92" s="19"/>
      <c r="J92" s="19"/>
    </row>
  </sheetData>
  <mergeCells count="63">
    <mergeCell ref="B17:I17"/>
    <mergeCell ref="J1:X30"/>
    <mergeCell ref="B5:I5"/>
    <mergeCell ref="B6:F6"/>
    <mergeCell ref="B7:I7"/>
    <mergeCell ref="B9:I9"/>
    <mergeCell ref="B11:I11"/>
    <mergeCell ref="B12:D12"/>
    <mergeCell ref="B13:I13"/>
    <mergeCell ref="B14:D14"/>
    <mergeCell ref="E14:G14"/>
    <mergeCell ref="H14:I14"/>
    <mergeCell ref="B15:I15"/>
    <mergeCell ref="B16:D16"/>
    <mergeCell ref="E16:G16"/>
    <mergeCell ref="H16:I16"/>
    <mergeCell ref="B25:I25"/>
    <mergeCell ref="B18:D18"/>
    <mergeCell ref="E18:G18"/>
    <mergeCell ref="H18:I18"/>
    <mergeCell ref="B19:I19"/>
    <mergeCell ref="B20:G20"/>
    <mergeCell ref="H20:I20"/>
    <mergeCell ref="B21:I21"/>
    <mergeCell ref="B22:F22"/>
    <mergeCell ref="B23:I23"/>
    <mergeCell ref="B24:F24"/>
    <mergeCell ref="G24:I24"/>
    <mergeCell ref="C78:E78"/>
    <mergeCell ref="F78:H78"/>
    <mergeCell ref="I78:J78"/>
    <mergeCell ref="B26:D26"/>
    <mergeCell ref="E26:G26"/>
    <mergeCell ref="H26:I26"/>
    <mergeCell ref="B27:I27"/>
    <mergeCell ref="C69:J69"/>
    <mergeCell ref="C70:G70"/>
    <mergeCell ref="C71:J71"/>
    <mergeCell ref="C73:J73"/>
    <mergeCell ref="C75:J75"/>
    <mergeCell ref="C76:E76"/>
    <mergeCell ref="C77:J77"/>
    <mergeCell ref="C87:J87"/>
    <mergeCell ref="C79:J79"/>
    <mergeCell ref="C80:E80"/>
    <mergeCell ref="F80:H80"/>
    <mergeCell ref="I80:J80"/>
    <mergeCell ref="C81:J81"/>
    <mergeCell ref="C82:E82"/>
    <mergeCell ref="F82:H82"/>
    <mergeCell ref="I82:J82"/>
    <mergeCell ref="C83:J83"/>
    <mergeCell ref="C84:H84"/>
    <mergeCell ref="I84:J84"/>
    <mergeCell ref="C85:J85"/>
    <mergeCell ref="C86:G86"/>
    <mergeCell ref="C91:J91"/>
    <mergeCell ref="C88:G88"/>
    <mergeCell ref="H88:J88"/>
    <mergeCell ref="C89:J89"/>
    <mergeCell ref="C90:E90"/>
    <mergeCell ref="F90:H90"/>
    <mergeCell ref="I90:J90"/>
  </mergeCells>
  <pageMargins left="0.11811023622047245" right="0" top="0.19685039370078741" bottom="0.19685039370078741" header="0.31496062992125984" footer="0.27559055118110237"/>
  <pageSetup paperSize="9" scale="42" orientation="landscape" r:id="rId1"/>
  <rowBreaks count="2" manualBreakCount="2">
    <brk id="19" max="16383" man="1"/>
    <brk id="33" max="25" man="1"/>
  </rowBreaks>
  <colBreaks count="1" manualBreakCount="1">
    <brk id="21"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C61DFF-F1A4-4E22-BC4B-98E64C72B433}">
  <sheetPr codeName="Feuil2">
    <pageSetUpPr fitToPage="1"/>
  </sheetPr>
  <dimension ref="A1:L47"/>
  <sheetViews>
    <sheetView showGridLines="0" zoomScale="60" zoomScaleNormal="60" workbookViewId="0">
      <selection sqref="A1:J3"/>
    </sheetView>
  </sheetViews>
  <sheetFormatPr baseColWidth="10" defaultColWidth="11.42578125" defaultRowHeight="14.25" outlineLevelRow="1"/>
  <cols>
    <col min="1" max="1" width="61.7109375" style="179" customWidth="1"/>
    <col min="2" max="3" width="31" style="179" customWidth="1"/>
    <col min="4" max="4" width="29" style="179" customWidth="1"/>
    <col min="5" max="5" width="35.28515625" style="179" bestFit="1" customWidth="1"/>
    <col min="6" max="6" width="35.28515625" style="179" customWidth="1"/>
    <col min="7" max="8" width="31" style="179" customWidth="1"/>
    <col min="9" max="9" width="25.42578125" style="179" customWidth="1"/>
    <col min="10" max="10" width="8.42578125" style="179" bestFit="1" customWidth="1"/>
    <col min="11" max="11" width="10.5703125" style="179" customWidth="1"/>
    <col min="12" max="12" width="18.5703125" style="179" bestFit="1" customWidth="1"/>
    <col min="13" max="16384" width="11.42578125" style="179"/>
  </cols>
  <sheetData>
    <row r="1" spans="1:12" ht="14.25" customHeight="1">
      <c r="A1" s="406" t="s">
        <v>706</v>
      </c>
      <c r="B1" s="406"/>
      <c r="C1" s="406"/>
      <c r="D1" s="406"/>
      <c r="E1" s="406"/>
      <c r="F1" s="406"/>
      <c r="G1" s="406"/>
      <c r="H1" s="406"/>
      <c r="I1" s="406"/>
      <c r="J1" s="406"/>
      <c r="K1" s="391"/>
      <c r="L1" s="391"/>
    </row>
    <row r="2" spans="1:12" ht="14.25" customHeight="1">
      <c r="A2" s="406"/>
      <c r="B2" s="406"/>
      <c r="C2" s="406"/>
      <c r="D2" s="406"/>
      <c r="E2" s="406"/>
      <c r="F2" s="406"/>
      <c r="G2" s="406"/>
      <c r="H2" s="406"/>
      <c r="I2" s="406"/>
      <c r="J2" s="406"/>
      <c r="K2" s="391"/>
      <c r="L2" s="391"/>
    </row>
    <row r="3" spans="1:12" ht="41.65" customHeight="1">
      <c r="A3" s="406"/>
      <c r="B3" s="406"/>
      <c r="C3" s="406"/>
      <c r="D3" s="406"/>
      <c r="E3" s="406"/>
      <c r="F3" s="406"/>
      <c r="G3" s="406"/>
      <c r="H3" s="406"/>
      <c r="I3" s="406"/>
      <c r="J3" s="406"/>
      <c r="K3" s="391"/>
      <c r="L3" s="391"/>
    </row>
    <row r="4" spans="1:12" ht="17.25" customHeight="1">
      <c r="A4" s="206"/>
      <c r="B4" s="206"/>
      <c r="C4" s="206"/>
      <c r="D4" s="206"/>
      <c r="E4" s="206"/>
      <c r="F4" s="206"/>
      <c r="G4" s="206"/>
      <c r="H4" s="206"/>
    </row>
    <row r="5" spans="1:12" ht="15">
      <c r="A5" s="207"/>
    </row>
    <row r="6" spans="1:12" ht="409.5" customHeight="1">
      <c r="A6" s="208"/>
      <c r="B6" s="209"/>
      <c r="D6" s="179" t="s">
        <v>0</v>
      </c>
    </row>
    <row r="7" spans="1:12" ht="46.9" customHeight="1">
      <c r="A7" s="401" t="s">
        <v>827</v>
      </c>
      <c r="B7" s="401"/>
      <c r="C7" s="401"/>
      <c r="D7" s="401"/>
      <c r="E7" s="401"/>
      <c r="F7" s="401"/>
      <c r="G7" s="401"/>
      <c r="H7" s="401"/>
    </row>
    <row r="8" spans="1:12" ht="14.25" customHeight="1">
      <c r="A8" s="210"/>
      <c r="B8" s="211"/>
      <c r="C8" s="211"/>
      <c r="D8" s="211"/>
      <c r="E8" s="211"/>
      <c r="F8" s="211"/>
      <c r="G8" s="211"/>
      <c r="H8" s="211"/>
      <c r="J8" s="179" t="s">
        <v>0</v>
      </c>
    </row>
    <row r="9" spans="1:12" ht="22.5" thickBot="1">
      <c r="A9" s="316" t="s">
        <v>682</v>
      </c>
      <c r="B9" s="317" t="s">
        <v>1</v>
      </c>
      <c r="C9" s="318" t="s">
        <v>816</v>
      </c>
      <c r="D9" s="318" t="s">
        <v>817</v>
      </c>
      <c r="E9" s="318" t="s">
        <v>818</v>
      </c>
      <c r="F9" s="317" t="s">
        <v>2</v>
      </c>
      <c r="G9" s="319" t="s">
        <v>702</v>
      </c>
      <c r="H9" s="319" t="s">
        <v>230</v>
      </c>
      <c r="K9" s="179" t="s">
        <v>0</v>
      </c>
    </row>
    <row r="10" spans="1:12" ht="18">
      <c r="A10" s="320" t="s">
        <v>3</v>
      </c>
      <c r="B10" s="321">
        <f>SUM(C10:H10)</f>
        <v>88917.891175459008</v>
      </c>
      <c r="C10" s="321">
        <f>61370+1600</f>
        <v>62970</v>
      </c>
      <c r="D10" s="321">
        <v>20353.746175459</v>
      </c>
      <c r="E10" s="321">
        <v>649.14499999999998</v>
      </c>
      <c r="F10" s="321">
        <v>2515</v>
      </c>
      <c r="G10" s="321">
        <v>1270</v>
      </c>
      <c r="H10" s="321">
        <v>1160</v>
      </c>
    </row>
    <row r="11" spans="1:12" ht="21">
      <c r="A11" s="322" t="s">
        <v>819</v>
      </c>
      <c r="B11" s="323">
        <f>SUM(C11:H11)</f>
        <v>2064.0484999999999</v>
      </c>
      <c r="C11" s="324">
        <v>0</v>
      </c>
      <c r="D11" s="323">
        <v>463.38366400000001</v>
      </c>
      <c r="E11" s="323">
        <v>229.04733599999997</v>
      </c>
      <c r="F11" s="324">
        <v>0</v>
      </c>
      <c r="G11" s="323">
        <v>1354.0174999999999</v>
      </c>
      <c r="H11" s="323">
        <v>17.600000000000001</v>
      </c>
    </row>
    <row r="12" spans="1:12" ht="18">
      <c r="A12" s="322" t="s">
        <v>700</v>
      </c>
      <c r="B12" s="323">
        <f t="shared" ref="B12:B16" si="0">SUM(C12:H12)</f>
        <v>18738.124324176002</v>
      </c>
      <c r="C12" s="324">
        <v>145.28971000000001</v>
      </c>
      <c r="D12" s="324">
        <v>419.49114000000003</v>
      </c>
      <c r="E12" s="323">
        <v>16304.065734176002</v>
      </c>
      <c r="F12" s="324">
        <v>1799.27774</v>
      </c>
      <c r="G12" s="324">
        <v>70</v>
      </c>
      <c r="H12" s="324">
        <v>0</v>
      </c>
    </row>
    <row r="13" spans="1:12" ht="21">
      <c r="A13" s="322" t="s">
        <v>820</v>
      </c>
      <c r="B13" s="323">
        <f>SUM(C13:H13)</f>
        <v>1286.2351959999999</v>
      </c>
      <c r="C13" s="324">
        <v>0</v>
      </c>
      <c r="D13" s="324">
        <v>0</v>
      </c>
      <c r="E13" s="323">
        <v>233.719684</v>
      </c>
      <c r="F13" s="323">
        <v>843.22376199999997</v>
      </c>
      <c r="G13" s="323">
        <v>197.63135</v>
      </c>
      <c r="H13" s="323">
        <v>11.660399999999999</v>
      </c>
      <c r="J13" s="179" t="s">
        <v>0</v>
      </c>
    </row>
    <row r="14" spans="1:12" ht="18">
      <c r="A14" s="322" t="s">
        <v>4</v>
      </c>
      <c r="B14" s="323">
        <f>SUM(C14:H14)</f>
        <v>5024.7179390000001</v>
      </c>
      <c r="C14" s="323">
        <v>4706.3999999999996</v>
      </c>
      <c r="D14" s="324">
        <v>0</v>
      </c>
      <c r="E14" s="323">
        <v>318.31793900000002</v>
      </c>
      <c r="F14" s="324">
        <v>0</v>
      </c>
      <c r="G14" s="324">
        <v>0</v>
      </c>
      <c r="H14" s="324">
        <v>0</v>
      </c>
    </row>
    <row r="15" spans="1:12" ht="18">
      <c r="A15" s="322" t="s">
        <v>5</v>
      </c>
      <c r="B15" s="323">
        <f t="shared" si="0"/>
        <v>7012.0764281902457</v>
      </c>
      <c r="C15" s="324">
        <v>0</v>
      </c>
      <c r="D15" s="323">
        <v>1070.25743318164</v>
      </c>
      <c r="E15" s="323">
        <v>801.04986200860503</v>
      </c>
      <c r="F15" s="323">
        <v>5133.6757230000003</v>
      </c>
      <c r="G15" s="323">
        <v>7.0934100000000004</v>
      </c>
      <c r="H15" s="324">
        <v>0</v>
      </c>
    </row>
    <row r="16" spans="1:12" ht="18.75" thickBot="1">
      <c r="A16" s="322" t="s">
        <v>701</v>
      </c>
      <c r="B16" s="323">
        <f t="shared" si="0"/>
        <v>2988.55</v>
      </c>
      <c r="C16" s="323">
        <v>1050</v>
      </c>
      <c r="D16" s="323">
        <v>432</v>
      </c>
      <c r="E16" s="323">
        <v>85.55</v>
      </c>
      <c r="F16" s="324">
        <v>0</v>
      </c>
      <c r="G16" s="324">
        <v>0</v>
      </c>
      <c r="H16" s="323">
        <v>1421</v>
      </c>
    </row>
    <row r="17" spans="1:10" s="212" customFormat="1" ht="18">
      <c r="A17" s="325" t="s">
        <v>6</v>
      </c>
      <c r="B17" s="326">
        <f t="shared" ref="B17:H17" si="1">SUM(B10:B16)</f>
        <v>126031.64356282527</v>
      </c>
      <c r="C17" s="327">
        <f>SUM(C10:C16)</f>
        <v>68871.689709999991</v>
      </c>
      <c r="D17" s="327">
        <f t="shared" si="1"/>
        <v>22738.878412640639</v>
      </c>
      <c r="E17" s="327">
        <f t="shared" si="1"/>
        <v>18620.895555184605</v>
      </c>
      <c r="F17" s="326">
        <f t="shared" si="1"/>
        <v>10291.177224999999</v>
      </c>
      <c r="G17" s="326">
        <f t="shared" si="1"/>
        <v>2898.74226</v>
      </c>
      <c r="H17" s="326">
        <f t="shared" si="1"/>
        <v>2610.2604000000001</v>
      </c>
      <c r="J17" s="179"/>
    </row>
    <row r="18" spans="1:10" s="216" customFormat="1" ht="15" hidden="1" outlineLevel="1">
      <c r="A18" s="213"/>
      <c r="B18" s="214">
        <f>SUM(C10:C16,D10:D16,E10:E16,F10:F16,G10:G16,H10:H16)-B17</f>
        <v>0</v>
      </c>
      <c r="C18" s="215">
        <f t="shared" ref="C18:H18" si="2">C17/$B$17</f>
        <v>0.54646347348210433</v>
      </c>
      <c r="D18" s="215">
        <f t="shared" si="2"/>
        <v>0.18042197792418363</v>
      </c>
      <c r="E18" s="215">
        <f t="shared" si="2"/>
        <v>0.14774778007161599</v>
      </c>
      <c r="F18" s="215">
        <f t="shared" si="2"/>
        <v>8.1655502809260525E-2</v>
      </c>
      <c r="G18" s="215">
        <f t="shared" si="2"/>
        <v>2.3000114717658282E-2</v>
      </c>
      <c r="H18" s="215">
        <f t="shared" si="2"/>
        <v>2.0711150995176991E-2</v>
      </c>
      <c r="J18" s="179"/>
    </row>
    <row r="19" spans="1:10" ht="15" collapsed="1">
      <c r="A19" s="217"/>
      <c r="B19" s="218"/>
      <c r="C19" s="219"/>
      <c r="D19" s="219"/>
      <c r="E19" s="219" t="s">
        <v>0</v>
      </c>
      <c r="F19" s="219"/>
      <c r="G19" s="219"/>
      <c r="H19" s="219"/>
    </row>
    <row r="20" spans="1:10" ht="30" customHeight="1">
      <c r="A20" s="402"/>
      <c r="B20" s="403"/>
    </row>
    <row r="21" spans="1:10" ht="28.35" customHeight="1">
      <c r="A21" s="401" t="s">
        <v>7</v>
      </c>
      <c r="B21" s="401"/>
      <c r="C21" s="401"/>
      <c r="D21" s="401"/>
      <c r="E21" s="401"/>
      <c r="F21" s="401"/>
      <c r="G21" s="401"/>
      <c r="H21" s="401"/>
    </row>
    <row r="22" spans="1:10" ht="15">
      <c r="B22" s="220"/>
      <c r="C22" s="221"/>
      <c r="D22" s="221"/>
      <c r="E22" s="221"/>
      <c r="F22" s="221"/>
      <c r="G22" s="221"/>
      <c r="H22" s="221"/>
    </row>
    <row r="23" spans="1:10" ht="22.5" thickBot="1">
      <c r="A23" s="316" t="s">
        <v>682</v>
      </c>
      <c r="B23" s="328" t="s">
        <v>1</v>
      </c>
      <c r="C23" s="318" t="s">
        <v>816</v>
      </c>
      <c r="D23" s="318" t="s">
        <v>817</v>
      </c>
      <c r="E23" s="318" t="s">
        <v>818</v>
      </c>
      <c r="F23" s="317" t="s">
        <v>2</v>
      </c>
      <c r="G23" s="319" t="s">
        <v>702</v>
      </c>
      <c r="H23" s="319" t="s">
        <v>230</v>
      </c>
    </row>
    <row r="24" spans="1:10" ht="18">
      <c r="A24" s="320" t="s">
        <v>3</v>
      </c>
      <c r="B24" s="329">
        <f>SUM(C24:H24)</f>
        <v>88072.7</v>
      </c>
      <c r="C24" s="321">
        <f>61370+1600</f>
        <v>62970</v>
      </c>
      <c r="D24" s="321">
        <v>20115</v>
      </c>
      <c r="E24" s="321">
        <v>42.7</v>
      </c>
      <c r="F24" s="321">
        <v>2515</v>
      </c>
      <c r="G24" s="321">
        <v>1270</v>
      </c>
      <c r="H24" s="321">
        <v>1160</v>
      </c>
    </row>
    <row r="25" spans="1:10" ht="19.5" customHeight="1">
      <c r="A25" s="322" t="s">
        <v>819</v>
      </c>
      <c r="B25" s="330">
        <f>SUM(C25:H25)</f>
        <v>1973.4590000000001</v>
      </c>
      <c r="C25" s="324">
        <v>0</v>
      </c>
      <c r="D25" s="323">
        <v>439.15</v>
      </c>
      <c r="E25" s="323">
        <v>222.63899999999998</v>
      </c>
      <c r="F25" s="324">
        <v>0</v>
      </c>
      <c r="G25" s="323">
        <v>1311.67</v>
      </c>
      <c r="H25" s="324">
        <v>0</v>
      </c>
    </row>
    <row r="26" spans="1:10" ht="18">
      <c r="A26" s="322" t="s">
        <v>700</v>
      </c>
      <c r="B26" s="330">
        <f t="shared" ref="B26:B30" si="3">SUM(C26:H26)</f>
        <v>14855.597030000001</v>
      </c>
      <c r="C26" s="324">
        <v>211.7</v>
      </c>
      <c r="D26" s="324">
        <v>67.8</v>
      </c>
      <c r="E26" s="323">
        <v>12699.49703</v>
      </c>
      <c r="F26" s="324">
        <v>1876.6</v>
      </c>
      <c r="G26" s="324">
        <v>0</v>
      </c>
      <c r="H26" s="324">
        <v>0</v>
      </c>
    </row>
    <row r="27" spans="1:10" ht="21">
      <c r="A27" s="322" t="s">
        <v>820</v>
      </c>
      <c r="B27" s="330">
        <f>SUM(C27:H27)</f>
        <v>1287.3400000000001</v>
      </c>
      <c r="C27" s="324">
        <v>0</v>
      </c>
      <c r="D27" s="324">
        <v>0</v>
      </c>
      <c r="E27" s="323">
        <v>233.86</v>
      </c>
      <c r="F27" s="323">
        <v>843.73</v>
      </c>
      <c r="G27" s="323">
        <v>197.75</v>
      </c>
      <c r="H27" s="323">
        <v>12</v>
      </c>
    </row>
    <row r="28" spans="1:10" ht="18">
      <c r="A28" s="322" t="s">
        <v>4</v>
      </c>
      <c r="B28" s="330">
        <f t="shared" si="3"/>
        <v>5883</v>
      </c>
      <c r="C28" s="323">
        <v>5883</v>
      </c>
      <c r="D28" s="324">
        <v>0</v>
      </c>
      <c r="E28" s="324">
        <v>0</v>
      </c>
      <c r="F28" s="324">
        <v>0</v>
      </c>
      <c r="G28" s="324">
        <v>0</v>
      </c>
      <c r="H28" s="324">
        <v>0</v>
      </c>
    </row>
    <row r="29" spans="1:10" ht="18">
      <c r="A29" s="322" t="s">
        <v>5</v>
      </c>
      <c r="B29" s="330">
        <f t="shared" si="3"/>
        <v>7712.1575867630227</v>
      </c>
      <c r="C29" s="324">
        <v>0</v>
      </c>
      <c r="D29" s="323">
        <v>901.77227176302199</v>
      </c>
      <c r="E29" s="323">
        <v>1519.8973150000002</v>
      </c>
      <c r="F29" s="323">
        <v>5283.1880000000001</v>
      </c>
      <c r="G29" s="323">
        <v>7.3</v>
      </c>
      <c r="H29" s="324">
        <v>0</v>
      </c>
    </row>
    <row r="30" spans="1:10" ht="18.75" thickBot="1">
      <c r="A30" s="322" t="s">
        <v>701</v>
      </c>
      <c r="B30" s="330">
        <f t="shared" si="3"/>
        <v>35</v>
      </c>
      <c r="C30" s="324">
        <v>0</v>
      </c>
      <c r="D30" s="324">
        <v>0</v>
      </c>
      <c r="E30" s="324">
        <v>35</v>
      </c>
      <c r="F30" s="324">
        <v>0</v>
      </c>
      <c r="G30" s="324">
        <v>0</v>
      </c>
      <c r="H30" s="324">
        <v>0</v>
      </c>
    </row>
    <row r="31" spans="1:10" s="212" customFormat="1" ht="18">
      <c r="A31" s="325" t="s">
        <v>6</v>
      </c>
      <c r="B31" s="331">
        <f t="shared" ref="B31:H31" si="4">SUM(B24:B30)</f>
        <v>119819.25361676302</v>
      </c>
      <c r="C31" s="332">
        <f t="shared" si="4"/>
        <v>69064.7</v>
      </c>
      <c r="D31" s="332">
        <f t="shared" si="4"/>
        <v>21523.722271763021</v>
      </c>
      <c r="E31" s="332">
        <f t="shared" si="4"/>
        <v>14753.593345000001</v>
      </c>
      <c r="F31" s="331">
        <f t="shared" si="4"/>
        <v>10518.518</v>
      </c>
      <c r="G31" s="331">
        <f t="shared" si="4"/>
        <v>2786.7200000000003</v>
      </c>
      <c r="H31" s="331">
        <f t="shared" si="4"/>
        <v>1172</v>
      </c>
      <c r="J31" s="179"/>
    </row>
    <row r="32" spans="1:10" s="216" customFormat="1" ht="15" hidden="1" outlineLevel="1">
      <c r="A32" s="222"/>
      <c r="B32" s="214">
        <f>SUM(C24:H30)-B31</f>
        <v>0</v>
      </c>
      <c r="C32" s="223">
        <f t="shared" ref="C32:G32" si="5">C31/$B$31</f>
        <v>0.57640736288427086</v>
      </c>
      <c r="D32" s="223">
        <f t="shared" si="5"/>
        <v>0.17963492195174047</v>
      </c>
      <c r="E32" s="223">
        <f t="shared" si="5"/>
        <v>0.12313207518541858</v>
      </c>
      <c r="F32" s="223">
        <f>H31/$B$31</f>
        <v>9.7813996050133481E-3</v>
      </c>
      <c r="G32" s="223">
        <f t="shared" si="5"/>
        <v>2.3257697873108191E-2</v>
      </c>
      <c r="H32" s="223" t="e">
        <f>#REF!/$B$31</f>
        <v>#REF!</v>
      </c>
      <c r="J32" s="179"/>
    </row>
    <row r="33" spans="1:9" collapsed="1">
      <c r="C33" s="80"/>
      <c r="D33" s="80"/>
      <c r="E33" s="80"/>
      <c r="F33" s="80"/>
      <c r="G33" s="80"/>
      <c r="H33" s="80"/>
    </row>
    <row r="34" spans="1:9">
      <c r="A34" s="203"/>
      <c r="B34" s="224"/>
      <c r="C34" s="224"/>
      <c r="D34" s="225"/>
      <c r="E34" s="225"/>
      <c r="F34" s="225"/>
      <c r="G34" s="225"/>
      <c r="H34" s="225"/>
      <c r="I34" s="226"/>
    </row>
    <row r="35" spans="1:9" ht="13.9" customHeight="1">
      <c r="A35" s="197" t="s">
        <v>9</v>
      </c>
      <c r="B35" s="333"/>
      <c r="C35" s="333"/>
      <c r="D35" s="334"/>
      <c r="E35" s="334"/>
      <c r="F35" s="334"/>
      <c r="G35" s="334"/>
      <c r="H35" s="334"/>
      <c r="I35" s="226"/>
    </row>
    <row r="36" spans="1:9" ht="13.9" customHeight="1">
      <c r="A36" s="404" t="s">
        <v>681</v>
      </c>
      <c r="B36" s="405"/>
      <c r="C36" s="405"/>
      <c r="D36" s="405"/>
      <c r="E36" s="405"/>
      <c r="F36" s="405"/>
      <c r="G36" s="405"/>
      <c r="H36" s="405"/>
    </row>
    <row r="37" spans="1:9" ht="13.9" customHeight="1">
      <c r="A37" s="197" t="s">
        <v>707</v>
      </c>
      <c r="B37" s="335"/>
      <c r="C37" s="335"/>
      <c r="D37" s="335"/>
      <c r="E37" s="335"/>
      <c r="F37" s="335"/>
      <c r="G37" s="335"/>
      <c r="H37" s="335"/>
    </row>
    <row r="38" spans="1:9" ht="13.9" customHeight="1">
      <c r="A38" s="197" t="s">
        <v>708</v>
      </c>
      <c r="B38" s="333"/>
      <c r="C38" s="333"/>
      <c r="D38" s="333"/>
      <c r="E38" s="333" t="s">
        <v>0</v>
      </c>
      <c r="F38" s="333"/>
      <c r="G38" s="333"/>
      <c r="H38" s="336"/>
    </row>
    <row r="39" spans="1:9" ht="13.9" customHeight="1">
      <c r="A39" s="337" t="s">
        <v>692</v>
      </c>
      <c r="B39" s="333"/>
      <c r="C39" s="333"/>
      <c r="D39" s="333"/>
      <c r="E39" s="333"/>
      <c r="F39" s="333"/>
      <c r="G39" s="333"/>
      <c r="H39" s="333"/>
    </row>
    <row r="40" spans="1:9" ht="13.9" customHeight="1">
      <c r="A40" s="227" t="s">
        <v>0</v>
      </c>
      <c r="B40" s="228"/>
      <c r="C40" s="229"/>
      <c r="D40" s="229"/>
      <c r="E40" s="230"/>
      <c r="F40" s="230"/>
      <c r="G40" s="230"/>
      <c r="H40" s="230"/>
    </row>
    <row r="41" spans="1:9" ht="13.9" customHeight="1">
      <c r="B41" s="224"/>
      <c r="C41" s="224"/>
      <c r="D41" s="224"/>
      <c r="F41" s="224"/>
      <c r="G41" s="224"/>
      <c r="H41" s="224"/>
    </row>
    <row r="42" spans="1:9" ht="12.75" customHeight="1">
      <c r="E42" s="224"/>
    </row>
    <row r="43" spans="1:9">
      <c r="A43" s="55"/>
    </row>
    <row r="44" spans="1:9">
      <c r="A44" s="55"/>
    </row>
    <row r="45" spans="1:9">
      <c r="A45" s="79"/>
    </row>
    <row r="47" spans="1:9">
      <c r="A47" s="79"/>
    </row>
  </sheetData>
  <mergeCells count="5">
    <mergeCell ref="A7:H7"/>
    <mergeCell ref="A20:B20"/>
    <mergeCell ref="A21:H21"/>
    <mergeCell ref="A36:H36"/>
    <mergeCell ref="A1:J3"/>
  </mergeCells>
  <pageMargins left="0.70866141732283472" right="0.70866141732283472" top="0.74803149606299213" bottom="0.74803149606299213" header="0.31496062992125984" footer="0.31496062992125984"/>
  <pageSetup paperSize="9" scale="41" orientation="landscape" r:id="rId1"/>
  <ignoredErrors>
    <ignoredError sqref="D17:H17" formulaRange="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6E561-6BAE-4A8F-8B5B-7A71D18B5411}">
  <sheetPr codeName="Feuil3">
    <pageSetUpPr fitToPage="1"/>
  </sheetPr>
  <dimension ref="A1:M62"/>
  <sheetViews>
    <sheetView showGridLines="0" zoomScale="60" zoomScaleNormal="60" workbookViewId="0">
      <selection sqref="A1:I3"/>
    </sheetView>
  </sheetViews>
  <sheetFormatPr baseColWidth="10" defaultColWidth="10.7109375" defaultRowHeight="14.25"/>
  <cols>
    <col min="1" max="1" width="21.28515625" style="34" customWidth="1"/>
    <col min="2" max="2" width="44.42578125" style="34" customWidth="1"/>
    <col min="3" max="3" width="22.7109375" style="34" customWidth="1"/>
    <col min="4" max="4" width="30.140625" style="34" customWidth="1"/>
    <col min="5" max="5" width="22.28515625" style="34" customWidth="1"/>
    <col min="6" max="6" width="21.28515625" style="34" customWidth="1"/>
    <col min="7" max="7" width="35.7109375" style="34" customWidth="1"/>
    <col min="8" max="8" width="21" style="34" customWidth="1"/>
    <col min="9" max="9" width="18.28515625" style="34" customWidth="1"/>
    <col min="10" max="10" width="22.42578125" style="34" customWidth="1"/>
    <col min="11" max="13" width="15.5703125" style="34" customWidth="1"/>
    <col min="14" max="16384" width="10.7109375" style="34"/>
  </cols>
  <sheetData>
    <row r="1" spans="1:13" ht="15" customHeight="1">
      <c r="A1" s="407" t="s">
        <v>699</v>
      </c>
      <c r="B1" s="407"/>
      <c r="C1" s="407"/>
      <c r="D1" s="407"/>
      <c r="E1" s="407"/>
      <c r="F1" s="407"/>
      <c r="G1" s="407"/>
      <c r="H1" s="407"/>
      <c r="I1" s="407"/>
      <c r="J1" s="363"/>
      <c r="K1" s="363"/>
      <c r="L1" s="363"/>
      <c r="M1" s="338"/>
    </row>
    <row r="2" spans="1:13" ht="15" customHeight="1">
      <c r="A2" s="407"/>
      <c r="B2" s="407"/>
      <c r="C2" s="407"/>
      <c r="D2" s="407"/>
      <c r="E2" s="407"/>
      <c r="F2" s="407"/>
      <c r="G2" s="407"/>
      <c r="H2" s="407"/>
      <c r="I2" s="407"/>
      <c r="J2" s="363"/>
      <c r="K2" s="363"/>
      <c r="L2" s="363"/>
      <c r="M2" s="338"/>
    </row>
    <row r="3" spans="1:13" ht="31.15" customHeight="1">
      <c r="A3" s="407"/>
      <c r="B3" s="407"/>
      <c r="C3" s="407"/>
      <c r="D3" s="407"/>
      <c r="E3" s="407"/>
      <c r="F3" s="407"/>
      <c r="G3" s="407"/>
      <c r="H3" s="407"/>
      <c r="I3" s="407"/>
      <c r="J3" s="363"/>
      <c r="K3" s="363"/>
      <c r="L3" s="363"/>
      <c r="M3" s="338"/>
    </row>
    <row r="4" spans="1:13">
      <c r="M4" s="167"/>
    </row>
    <row r="5" spans="1:13" ht="27.6" customHeight="1">
      <c r="A5" s="410" t="s">
        <v>828</v>
      </c>
      <c r="B5" s="410"/>
      <c r="C5" s="410"/>
      <c r="D5" s="410"/>
      <c r="E5" s="113"/>
      <c r="F5" s="113"/>
    </row>
    <row r="6" spans="1:13" ht="33" customHeight="1" thickBot="1">
      <c r="A6" s="339" t="s">
        <v>10</v>
      </c>
      <c r="B6" s="339" t="s">
        <v>11</v>
      </c>
      <c r="C6" s="339" t="s">
        <v>12</v>
      </c>
      <c r="D6" s="339" t="s">
        <v>13</v>
      </c>
      <c r="E6" s="113"/>
      <c r="G6" s="198"/>
    </row>
    <row r="7" spans="1:13" ht="15.75" customHeight="1">
      <c r="A7" s="413" t="s">
        <v>14</v>
      </c>
      <c r="B7" s="340" t="s">
        <v>15</v>
      </c>
      <c r="C7" s="340"/>
      <c r="D7" s="341">
        <v>6</v>
      </c>
      <c r="E7" s="113"/>
    </row>
    <row r="8" spans="1:13" ht="15" customHeight="1">
      <c r="A8" s="412"/>
      <c r="B8" s="340" t="s">
        <v>16</v>
      </c>
      <c r="C8" s="340"/>
      <c r="D8" s="341">
        <v>2</v>
      </c>
      <c r="E8" s="113"/>
    </row>
    <row r="9" spans="1:13" ht="15" customHeight="1">
      <c r="A9" s="412"/>
      <c r="B9" s="340" t="s">
        <v>17</v>
      </c>
      <c r="C9" s="340"/>
      <c r="D9" s="341">
        <v>4</v>
      </c>
    </row>
    <row r="10" spans="1:13" ht="15.4" customHeight="1">
      <c r="A10" s="412"/>
      <c r="B10" s="340" t="s">
        <v>18</v>
      </c>
      <c r="C10" s="340"/>
      <c r="D10" s="341">
        <v>4</v>
      </c>
    </row>
    <row r="11" spans="1:13" ht="15.75" customHeight="1">
      <c r="A11" s="412"/>
      <c r="B11" s="340" t="s">
        <v>19</v>
      </c>
      <c r="C11" s="340"/>
      <c r="D11" s="341">
        <v>4</v>
      </c>
    </row>
    <row r="12" spans="1:13" ht="15" customHeight="1">
      <c r="A12" s="412"/>
      <c r="B12" s="340" t="s">
        <v>20</v>
      </c>
      <c r="C12" s="340"/>
      <c r="D12" s="341">
        <v>4</v>
      </c>
    </row>
    <row r="13" spans="1:13" ht="14.25" customHeight="1">
      <c r="A13" s="412"/>
      <c r="B13" s="340" t="s">
        <v>21</v>
      </c>
      <c r="C13" s="340"/>
      <c r="D13" s="341">
        <v>4</v>
      </c>
    </row>
    <row r="14" spans="1:13" ht="18">
      <c r="A14" s="412"/>
      <c r="B14" s="340" t="s">
        <v>22</v>
      </c>
      <c r="C14" s="340"/>
      <c r="D14" s="341">
        <v>4</v>
      </c>
    </row>
    <row r="15" spans="1:13" ht="15.6" customHeight="1">
      <c r="A15" s="415"/>
      <c r="B15" s="342" t="s">
        <v>1</v>
      </c>
      <c r="C15" s="342">
        <v>29010</v>
      </c>
      <c r="D15" s="342">
        <f>SUM(D7:D14)</f>
        <v>32</v>
      </c>
    </row>
    <row r="16" spans="1:13" ht="15.6" customHeight="1">
      <c r="A16" s="411" t="s">
        <v>23</v>
      </c>
      <c r="B16" s="340" t="s">
        <v>24</v>
      </c>
      <c r="C16" s="340"/>
      <c r="D16" s="341">
        <v>2</v>
      </c>
    </row>
    <row r="17" spans="1:10" ht="15.6" customHeight="1">
      <c r="A17" s="412"/>
      <c r="B17" s="340" t="s">
        <v>25</v>
      </c>
      <c r="C17" s="340"/>
      <c r="D17" s="341">
        <v>4</v>
      </c>
    </row>
    <row r="18" spans="1:10" ht="15" customHeight="1">
      <c r="A18" s="412"/>
      <c r="B18" s="340" t="s">
        <v>26</v>
      </c>
      <c r="C18" s="340"/>
      <c r="D18" s="341">
        <v>2</v>
      </c>
      <c r="J18" s="123"/>
    </row>
    <row r="19" spans="1:10" ht="15" customHeight="1">
      <c r="A19" s="412"/>
      <c r="B19" s="340" t="s">
        <v>27</v>
      </c>
      <c r="C19" s="340"/>
      <c r="D19" s="341">
        <v>2</v>
      </c>
    </row>
    <row r="20" spans="1:10" ht="18" customHeight="1">
      <c r="A20" s="412"/>
      <c r="B20" s="340" t="s">
        <v>28</v>
      </c>
      <c r="C20" s="340"/>
      <c r="D20" s="341">
        <v>4</v>
      </c>
    </row>
    <row r="21" spans="1:10" ht="15.4" customHeight="1">
      <c r="A21" s="412"/>
      <c r="B21" s="340" t="s">
        <v>29</v>
      </c>
      <c r="C21" s="340"/>
      <c r="D21" s="341">
        <v>2</v>
      </c>
    </row>
    <row r="22" spans="1:10" ht="15" customHeight="1">
      <c r="A22" s="412"/>
      <c r="B22" s="340" t="s">
        <v>316</v>
      </c>
      <c r="C22" s="340"/>
      <c r="D22" s="341">
        <v>2</v>
      </c>
    </row>
    <row r="23" spans="1:10" ht="15" customHeight="1">
      <c r="A23" s="412"/>
      <c r="B23" s="340" t="s">
        <v>30</v>
      </c>
      <c r="C23" s="340"/>
      <c r="D23" s="341">
        <v>2</v>
      </c>
    </row>
    <row r="24" spans="1:10" ht="15" customHeight="1" thickBot="1">
      <c r="A24" s="412"/>
      <c r="B24" s="342" t="s">
        <v>1</v>
      </c>
      <c r="C24" s="342">
        <v>26370</v>
      </c>
      <c r="D24" s="342">
        <f>SUM(D16:D23)</f>
        <v>20</v>
      </c>
    </row>
    <row r="25" spans="1:10" ht="15" customHeight="1">
      <c r="A25" s="416" t="s">
        <v>31</v>
      </c>
      <c r="B25" s="341" t="s">
        <v>32</v>
      </c>
      <c r="C25" s="341"/>
      <c r="D25" s="341">
        <v>2</v>
      </c>
    </row>
    <row r="26" spans="1:10" ht="15" customHeight="1">
      <c r="A26" s="417"/>
      <c r="B26" s="341" t="s">
        <v>33</v>
      </c>
      <c r="C26" s="341"/>
      <c r="D26" s="341">
        <v>2</v>
      </c>
    </row>
    <row r="27" spans="1:10" ht="15" customHeight="1">
      <c r="A27" s="417"/>
      <c r="B27" s="343" t="s">
        <v>1</v>
      </c>
      <c r="C27" s="343">
        <v>5990</v>
      </c>
      <c r="D27" s="344">
        <f>SUM(D25:D26)</f>
        <v>4</v>
      </c>
    </row>
    <row r="28" spans="1:10" ht="20.65" customHeight="1">
      <c r="A28" s="417" t="s">
        <v>821</v>
      </c>
      <c r="B28" s="345" t="s">
        <v>694</v>
      </c>
      <c r="C28" s="345"/>
      <c r="D28" s="345">
        <v>1</v>
      </c>
    </row>
    <row r="29" spans="1:10" ht="18.75" thickBot="1">
      <c r="A29" s="417"/>
      <c r="B29" s="346" t="s">
        <v>1</v>
      </c>
      <c r="C29" s="346">
        <v>1600</v>
      </c>
      <c r="D29" s="347">
        <v>1</v>
      </c>
    </row>
    <row r="30" spans="1:10" ht="15" customHeight="1">
      <c r="A30" s="348"/>
      <c r="B30" s="348" t="s">
        <v>693</v>
      </c>
      <c r="C30" s="349">
        <f>C27+C24+C15+C29</f>
        <v>62970</v>
      </c>
      <c r="D30" s="348">
        <f>D15+D24+D27+D29</f>
        <v>57</v>
      </c>
    </row>
    <row r="31" spans="1:10" ht="15" customHeight="1">
      <c r="A31" s="199"/>
      <c r="B31" s="199"/>
      <c r="C31" s="199"/>
    </row>
    <row r="32" spans="1:10" ht="15.4" customHeight="1">
      <c r="A32" s="199"/>
      <c r="B32" s="199"/>
      <c r="C32" s="199"/>
    </row>
    <row r="33" spans="1:11" ht="21" customHeight="1">
      <c r="A33" s="410" t="s">
        <v>829</v>
      </c>
      <c r="B33" s="410"/>
      <c r="C33" s="410"/>
      <c r="D33" s="410"/>
    </row>
    <row r="34" spans="1:11" ht="39.4" customHeight="1" thickBot="1">
      <c r="A34" s="339" t="s">
        <v>34</v>
      </c>
      <c r="B34" s="339" t="s">
        <v>11</v>
      </c>
      <c r="C34" s="350" t="s">
        <v>12</v>
      </c>
      <c r="D34" s="339" t="s">
        <v>13</v>
      </c>
    </row>
    <row r="35" spans="1:11" ht="22.5" customHeight="1">
      <c r="A35" s="411" t="s">
        <v>822</v>
      </c>
      <c r="B35" s="340" t="s">
        <v>35</v>
      </c>
      <c r="C35" s="351">
        <v>1200</v>
      </c>
      <c r="D35" s="341">
        <v>2</v>
      </c>
    </row>
    <row r="36" spans="1:11" ht="17.649999999999999" customHeight="1">
      <c r="A36" s="412"/>
      <c r="B36" s="340" t="s">
        <v>36</v>
      </c>
      <c r="C36" s="340">
        <v>1185</v>
      </c>
      <c r="D36" s="341">
        <v>2</v>
      </c>
      <c r="E36" s="123"/>
      <c r="J36" s="200"/>
      <c r="K36" s="200"/>
    </row>
    <row r="37" spans="1:11" ht="15" customHeight="1">
      <c r="A37" s="412"/>
      <c r="B37" s="340" t="s">
        <v>38</v>
      </c>
      <c r="C37" s="340">
        <f>1060+1240</f>
        <v>2300</v>
      </c>
      <c r="D37" s="341">
        <v>4</v>
      </c>
    </row>
    <row r="38" spans="1:11" ht="15" customHeight="1">
      <c r="A38" s="412"/>
      <c r="B38" s="342" t="s">
        <v>1</v>
      </c>
      <c r="C38" s="342">
        <f>SUM(C35:C37)</f>
        <v>4685</v>
      </c>
      <c r="D38" s="342">
        <f>SUM(D35:D37)</f>
        <v>8</v>
      </c>
      <c r="E38" s="123"/>
    </row>
    <row r="39" spans="1:11" ht="18">
      <c r="A39" s="411" t="s">
        <v>823</v>
      </c>
      <c r="B39" s="340" t="s">
        <v>40</v>
      </c>
      <c r="C39" s="340">
        <v>1198</v>
      </c>
      <c r="D39" s="341">
        <v>1</v>
      </c>
    </row>
    <row r="40" spans="1:11" ht="18.75" thickBot="1">
      <c r="A40" s="412"/>
      <c r="B40" s="342" t="s">
        <v>1</v>
      </c>
      <c r="C40" s="342">
        <f>C39</f>
        <v>1198</v>
      </c>
      <c r="D40" s="342">
        <f>SUM(D39)</f>
        <v>1</v>
      </c>
    </row>
    <row r="41" spans="1:11" ht="16.149999999999999" customHeight="1">
      <c r="A41" s="352"/>
      <c r="B41" s="352" t="s">
        <v>41</v>
      </c>
      <c r="C41" s="352">
        <f>C40+C38</f>
        <v>5883</v>
      </c>
      <c r="D41" s="352">
        <f>SUM(D38,D40)</f>
        <v>9</v>
      </c>
    </row>
    <row r="42" spans="1:11" ht="15.75" customHeight="1"/>
    <row r="43" spans="1:11" ht="15.75" customHeight="1"/>
    <row r="44" spans="1:11" ht="21.6" customHeight="1">
      <c r="A44" s="410" t="s">
        <v>830</v>
      </c>
      <c r="B44" s="410"/>
      <c r="C44" s="410"/>
      <c r="D44" s="410"/>
    </row>
    <row r="45" spans="1:11" ht="31.15" customHeight="1" thickBot="1">
      <c r="A45" s="339" t="s">
        <v>34</v>
      </c>
      <c r="B45" s="339" t="s">
        <v>11</v>
      </c>
      <c r="C45" s="339" t="s">
        <v>824</v>
      </c>
      <c r="D45" s="339" t="s">
        <v>13</v>
      </c>
    </row>
    <row r="46" spans="1:11" ht="20.65" customHeight="1">
      <c r="A46" s="413" t="s">
        <v>825</v>
      </c>
      <c r="B46" s="340" t="s">
        <v>581</v>
      </c>
      <c r="C46" s="340">
        <v>72.61</v>
      </c>
      <c r="D46" s="341">
        <v>1</v>
      </c>
    </row>
    <row r="47" spans="1:11" ht="18" customHeight="1" thickBot="1">
      <c r="A47" s="414"/>
      <c r="B47" s="340" t="s">
        <v>37</v>
      </c>
      <c r="C47" s="340">
        <v>72.680000000000007</v>
      </c>
      <c r="D47" s="341">
        <v>1</v>
      </c>
    </row>
    <row r="48" spans="1:11" ht="18" customHeight="1">
      <c r="A48" s="352"/>
      <c r="B48" s="353" t="s">
        <v>39</v>
      </c>
      <c r="C48" s="352">
        <f>SUM(C46:C47)</f>
        <v>145.29000000000002</v>
      </c>
      <c r="D48" s="352">
        <f>SUM(D46:D47)</f>
        <v>2</v>
      </c>
    </row>
    <row r="49" spans="1:9" ht="15" customHeight="1">
      <c r="A49" s="354"/>
      <c r="B49" s="355"/>
      <c r="C49" s="354"/>
      <c r="D49" s="354"/>
    </row>
    <row r="50" spans="1:9" ht="15" customHeight="1">
      <c r="A50" s="201"/>
      <c r="B50" s="202"/>
      <c r="C50" s="201"/>
      <c r="D50" s="201"/>
    </row>
    <row r="51" spans="1:9" ht="24.6" customHeight="1">
      <c r="A51" s="410" t="s">
        <v>831</v>
      </c>
      <c r="B51" s="410"/>
      <c r="C51" s="410"/>
      <c r="D51" s="410"/>
    </row>
    <row r="52" spans="1:9" ht="28.5" customHeight="1" thickBot="1">
      <c r="A52" s="339" t="s">
        <v>42</v>
      </c>
      <c r="B52" s="339" t="s">
        <v>11</v>
      </c>
      <c r="C52" s="339" t="s">
        <v>12</v>
      </c>
      <c r="D52" s="339" t="s">
        <v>13</v>
      </c>
    </row>
    <row r="53" spans="1:9" ht="22.5" customHeight="1">
      <c r="A53" s="408" t="s">
        <v>826</v>
      </c>
      <c r="B53" s="341" t="s">
        <v>695</v>
      </c>
      <c r="C53" s="341">
        <v>3260</v>
      </c>
      <c r="D53" s="341">
        <v>2</v>
      </c>
    </row>
    <row r="54" spans="1:9" ht="15" customHeight="1">
      <c r="A54" s="408"/>
      <c r="B54" s="341" t="s">
        <v>696</v>
      </c>
      <c r="C54" s="341">
        <v>3260</v>
      </c>
      <c r="D54" s="341">
        <v>2</v>
      </c>
    </row>
    <row r="55" spans="1:9" ht="15" customHeight="1">
      <c r="A55" s="408"/>
      <c r="B55" s="356" t="s">
        <v>697</v>
      </c>
      <c r="C55" s="341">
        <f>1600*D55</f>
        <v>9600</v>
      </c>
      <c r="D55" s="341">
        <v>6</v>
      </c>
    </row>
    <row r="56" spans="1:9" ht="18.600000000000001" customHeight="1" thickBot="1">
      <c r="A56" s="409"/>
      <c r="B56" s="357" t="s">
        <v>1</v>
      </c>
      <c r="C56" s="357">
        <f>SUM(C53:C55)</f>
        <v>16120</v>
      </c>
      <c r="D56" s="358">
        <f>SUM(D53:D55)</f>
        <v>10</v>
      </c>
    </row>
    <row r="57" spans="1:9" ht="15" customHeight="1">
      <c r="A57" s="359"/>
      <c r="B57" s="359"/>
      <c r="C57" s="359"/>
      <c r="D57" s="359"/>
    </row>
    <row r="58" spans="1:9" ht="15" customHeight="1">
      <c r="A58" s="197" t="s">
        <v>43</v>
      </c>
    </row>
    <row r="59" spans="1:9" ht="15.75" customHeight="1">
      <c r="A59" s="197" t="s">
        <v>44</v>
      </c>
    </row>
    <row r="60" spans="1:9" ht="15.75" customHeight="1">
      <c r="A60" s="197" t="s">
        <v>45</v>
      </c>
    </row>
    <row r="61" spans="1:9" ht="15" customHeight="1">
      <c r="A61" s="197" t="s">
        <v>726</v>
      </c>
      <c r="F61" s="204"/>
      <c r="G61" s="200"/>
      <c r="H61" s="200"/>
      <c r="I61" s="205"/>
    </row>
    <row r="62" spans="1:9">
      <c r="A62" s="203"/>
    </row>
  </sheetData>
  <mergeCells count="13">
    <mergeCell ref="A1:I3"/>
    <mergeCell ref="A53:A56"/>
    <mergeCell ref="A5:D5"/>
    <mergeCell ref="A33:D33"/>
    <mergeCell ref="A44:D44"/>
    <mergeCell ref="A51:D51"/>
    <mergeCell ref="A35:A38"/>
    <mergeCell ref="A39:A40"/>
    <mergeCell ref="A46:A47"/>
    <mergeCell ref="A7:A15"/>
    <mergeCell ref="A16:A24"/>
    <mergeCell ref="A25:A27"/>
    <mergeCell ref="A28:A29"/>
  </mergeCells>
  <pageMargins left="0.25" right="0.25" top="0.75" bottom="0.75" header="0.3" footer="0.3"/>
  <pageSetup paperSize="9" scale="53" fitToWidth="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66AA2-5939-4215-8715-178EDD3983FA}">
  <sheetPr codeName="Feuil4">
    <pageSetUpPr fitToPage="1"/>
  </sheetPr>
  <dimension ref="A1:XFD228"/>
  <sheetViews>
    <sheetView showGridLines="0" zoomScale="67" zoomScaleNormal="85" workbookViewId="0">
      <selection sqref="A1:M3"/>
    </sheetView>
  </sheetViews>
  <sheetFormatPr baseColWidth="10" defaultColWidth="10.7109375" defaultRowHeight="14.25"/>
  <cols>
    <col min="1" max="1" width="34.7109375" style="34" customWidth="1"/>
    <col min="2" max="2" width="19.42578125" style="34" customWidth="1"/>
    <col min="3" max="3" width="16.5703125" style="34" bestFit="1" customWidth="1"/>
    <col min="4" max="4" width="23.7109375" style="34" bestFit="1" customWidth="1"/>
    <col min="5" max="5" width="22.7109375" style="34" bestFit="1" customWidth="1"/>
    <col min="6" max="6" width="13.5703125" style="34" customWidth="1"/>
    <col min="7" max="7" width="17.28515625" style="34" customWidth="1"/>
    <col min="8" max="8" width="13.85546875" style="34" customWidth="1"/>
    <col min="9" max="9" width="15.5703125" style="34" customWidth="1"/>
    <col min="10" max="10" width="24.140625" style="34" customWidth="1"/>
    <col min="11" max="11" width="15.5703125" style="34" customWidth="1"/>
    <col min="12" max="12" width="17.7109375" style="34" bestFit="1" customWidth="1"/>
    <col min="13" max="13" width="20.28515625" style="34" customWidth="1"/>
    <col min="14" max="16384" width="10.7109375" style="34"/>
  </cols>
  <sheetData>
    <row r="1" spans="1:13" ht="15" customHeight="1">
      <c r="A1" s="407" t="s">
        <v>705</v>
      </c>
      <c r="B1" s="407"/>
      <c r="C1" s="407"/>
      <c r="D1" s="407"/>
      <c r="E1" s="407"/>
      <c r="F1" s="407"/>
      <c r="G1" s="407"/>
      <c r="H1" s="407"/>
      <c r="I1" s="407"/>
      <c r="J1" s="407"/>
      <c r="K1" s="407"/>
      <c r="L1" s="407"/>
      <c r="M1" s="407"/>
    </row>
    <row r="2" spans="1:13" ht="15" customHeight="1">
      <c r="A2" s="407"/>
      <c r="B2" s="407"/>
      <c r="C2" s="407"/>
      <c r="D2" s="407"/>
      <c r="E2" s="407"/>
      <c r="F2" s="407"/>
      <c r="G2" s="407"/>
      <c r="H2" s="407"/>
      <c r="I2" s="407"/>
      <c r="J2" s="407"/>
      <c r="K2" s="407"/>
      <c r="L2" s="407"/>
      <c r="M2" s="407"/>
    </row>
    <row r="3" spans="1:13" ht="31.15" customHeight="1">
      <c r="A3" s="407"/>
      <c r="B3" s="407"/>
      <c r="C3" s="407"/>
      <c r="D3" s="407"/>
      <c r="E3" s="407"/>
      <c r="F3" s="407"/>
      <c r="G3" s="407"/>
      <c r="H3" s="407"/>
      <c r="I3" s="407"/>
      <c r="J3" s="407"/>
      <c r="K3" s="407"/>
      <c r="L3" s="407"/>
      <c r="M3" s="407"/>
    </row>
    <row r="5" spans="1:13" ht="15.75" customHeight="1" thickBot="1">
      <c r="A5" s="106" t="s">
        <v>46</v>
      </c>
      <c r="B5" s="53"/>
      <c r="C5" s="53"/>
      <c r="D5" s="53"/>
      <c r="E5" s="53"/>
      <c r="F5" s="53"/>
      <c r="G5" s="53"/>
      <c r="I5" s="107"/>
      <c r="J5" s="107"/>
      <c r="K5" s="107"/>
      <c r="L5" s="107"/>
      <c r="M5" s="107"/>
    </row>
    <row r="6" spans="1:13" ht="15.75" customHeight="1">
      <c r="A6" s="389" t="s">
        <v>845</v>
      </c>
      <c r="B6" s="53"/>
      <c r="C6" s="53"/>
      <c r="D6" s="53"/>
      <c r="E6" s="53"/>
      <c r="F6" s="53"/>
      <c r="G6" s="53"/>
      <c r="I6" s="425" t="s">
        <v>727</v>
      </c>
      <c r="J6" s="426"/>
      <c r="K6" s="426"/>
      <c r="L6" s="426"/>
      <c r="M6" s="427"/>
    </row>
    <row r="7" spans="1:13" ht="22.9" customHeight="1">
      <c r="A7" s="390" t="s">
        <v>846</v>
      </c>
      <c r="B7" s="53"/>
      <c r="C7" s="53"/>
      <c r="D7" s="53"/>
      <c r="E7" s="53"/>
      <c r="F7" s="53"/>
      <c r="G7" s="53"/>
      <c r="I7" s="428"/>
      <c r="J7" s="429"/>
      <c r="K7" s="429"/>
      <c r="L7" s="429"/>
      <c r="M7" s="430"/>
    </row>
    <row r="8" spans="1:13" ht="15.75" customHeight="1">
      <c r="A8" s="108"/>
      <c r="B8" s="53"/>
      <c r="C8" s="53"/>
      <c r="D8" s="53"/>
      <c r="E8" s="53"/>
      <c r="F8" s="53"/>
      <c r="G8" s="53"/>
      <c r="I8" s="428"/>
      <c r="J8" s="429"/>
      <c r="K8" s="429"/>
      <c r="L8" s="429"/>
      <c r="M8" s="430"/>
    </row>
    <row r="9" spans="1:13" ht="15.75" customHeight="1">
      <c r="A9" s="420" t="s">
        <v>715</v>
      </c>
      <c r="B9" s="420"/>
      <c r="C9" s="420"/>
      <c r="D9" s="420"/>
      <c r="E9" s="420"/>
      <c r="F9" s="53"/>
      <c r="G9" s="53"/>
      <c r="I9" s="428"/>
      <c r="J9" s="429"/>
      <c r="K9" s="429"/>
      <c r="L9" s="429"/>
      <c r="M9" s="430"/>
    </row>
    <row r="10" spans="1:13" ht="15.75" customHeight="1">
      <c r="A10" s="420"/>
      <c r="B10" s="420"/>
      <c r="C10" s="420"/>
      <c r="D10" s="420"/>
      <c r="E10" s="420"/>
      <c r="F10" s="53"/>
      <c r="G10" s="53"/>
      <c r="I10" s="428"/>
      <c r="J10" s="429"/>
      <c r="K10" s="429"/>
      <c r="L10" s="429"/>
      <c r="M10" s="430"/>
    </row>
    <row r="11" spans="1:13" ht="15" customHeight="1" thickBot="1">
      <c r="A11" s="420"/>
      <c r="B11" s="420"/>
      <c r="C11" s="420"/>
      <c r="D11" s="420"/>
      <c r="E11" s="420"/>
      <c r="I11" s="431"/>
      <c r="J11" s="432"/>
      <c r="K11" s="432"/>
      <c r="L11" s="432"/>
      <c r="M11" s="433"/>
    </row>
    <row r="12" spans="1:13" ht="15" customHeight="1">
      <c r="A12" s="109"/>
      <c r="B12" s="419">
        <v>45657</v>
      </c>
      <c r="C12" s="419"/>
      <c r="D12" s="419">
        <v>46022</v>
      </c>
      <c r="E12" s="419"/>
      <c r="I12" s="110"/>
      <c r="J12" s="110"/>
      <c r="K12" s="110"/>
      <c r="L12" s="110"/>
      <c r="M12" s="110"/>
    </row>
    <row r="13" spans="1:13" ht="16.5" thickBot="1">
      <c r="A13" s="111"/>
      <c r="B13" s="112" t="s">
        <v>47</v>
      </c>
      <c r="C13" s="112" t="s">
        <v>48</v>
      </c>
      <c r="D13" s="112" t="s">
        <v>47</v>
      </c>
      <c r="E13" s="112" t="s">
        <v>48</v>
      </c>
      <c r="F13" s="113"/>
      <c r="I13" s="434" t="s">
        <v>49</v>
      </c>
      <c r="J13" s="434"/>
      <c r="K13" s="114"/>
      <c r="L13" s="114"/>
      <c r="M13" s="114"/>
    </row>
    <row r="14" spans="1:13" ht="16.5" thickBot="1">
      <c r="A14" s="435" t="s">
        <v>50</v>
      </c>
      <c r="B14" s="436"/>
      <c r="C14" s="436"/>
      <c r="D14" s="436"/>
      <c r="E14" s="436"/>
      <c r="I14" s="434"/>
      <c r="J14" s="434"/>
      <c r="K14" s="114"/>
      <c r="L14" s="114"/>
      <c r="M14" s="114"/>
    </row>
    <row r="15" spans="1:13" ht="15.75" customHeight="1" thickBot="1">
      <c r="A15" s="115" t="s">
        <v>52</v>
      </c>
      <c r="B15" s="239">
        <v>1849</v>
      </c>
      <c r="C15" s="239">
        <v>1645</v>
      </c>
      <c r="D15" s="254">
        <v>1843.37</v>
      </c>
      <c r="E15" s="254">
        <v>1627.0762</v>
      </c>
      <c r="I15" s="114"/>
      <c r="J15" s="114"/>
      <c r="K15" s="116"/>
      <c r="L15" s="114"/>
      <c r="M15" s="114"/>
    </row>
    <row r="16" spans="1:13" ht="15" customHeight="1">
      <c r="A16" s="117" t="s">
        <v>51</v>
      </c>
      <c r="B16" s="240">
        <v>3527</v>
      </c>
      <c r="C16" s="240">
        <v>2829</v>
      </c>
      <c r="D16" s="255">
        <v>3527.1</v>
      </c>
      <c r="E16" s="255">
        <v>2909.16</v>
      </c>
      <c r="G16" s="119" t="s">
        <v>0</v>
      </c>
      <c r="H16" s="119" t="s">
        <v>0</v>
      </c>
      <c r="I16" s="439">
        <f>B12</f>
        <v>45657</v>
      </c>
      <c r="J16" s="439"/>
      <c r="K16" s="116"/>
      <c r="L16" s="439">
        <f>D12</f>
        <v>46022</v>
      </c>
      <c r="M16" s="439"/>
    </row>
    <row r="17" spans="1:13" ht="15" customHeight="1">
      <c r="A17" s="120" t="s">
        <v>53</v>
      </c>
      <c r="B17" s="160">
        <v>807</v>
      </c>
      <c r="C17" s="160">
        <v>599</v>
      </c>
      <c r="D17" s="163">
        <v>807.39</v>
      </c>
      <c r="E17" s="163">
        <v>599.09</v>
      </c>
      <c r="I17" s="439"/>
      <c r="J17" s="439"/>
      <c r="K17" s="116"/>
      <c r="L17" s="439"/>
      <c r="M17" s="439"/>
    </row>
    <row r="18" spans="1:13" ht="15.75">
      <c r="A18" s="122" t="s">
        <v>55</v>
      </c>
      <c r="B18" s="241">
        <v>324</v>
      </c>
      <c r="C18" s="241">
        <v>162</v>
      </c>
      <c r="D18" s="256">
        <v>324</v>
      </c>
      <c r="E18" s="256">
        <v>162</v>
      </c>
      <c r="F18" s="123"/>
      <c r="G18" s="124" t="s">
        <v>0</v>
      </c>
      <c r="I18" s="125" t="str">
        <f>B13</f>
        <v>Gross</v>
      </c>
      <c r="J18" s="125" t="str">
        <f>C13</f>
        <v>Net</v>
      </c>
      <c r="K18" s="116"/>
      <c r="L18" s="125" t="str">
        <f>D13</f>
        <v>Gross</v>
      </c>
      <c r="M18" s="125" t="str">
        <f>E13</f>
        <v>Net</v>
      </c>
    </row>
    <row r="19" spans="1:13" ht="15.75" customHeight="1" thickBot="1">
      <c r="A19" s="126" t="s">
        <v>647</v>
      </c>
      <c r="B19" s="242">
        <v>4658</v>
      </c>
      <c r="C19" s="242">
        <v>3590</v>
      </c>
      <c r="D19" s="257">
        <v>4658.49</v>
      </c>
      <c r="E19" s="257">
        <v>3670.25</v>
      </c>
      <c r="I19" s="440">
        <v>13168.8</v>
      </c>
      <c r="J19" s="440">
        <v>9403.0846831176477</v>
      </c>
      <c r="K19" s="127"/>
      <c r="L19" s="440">
        <v>13770.805400000003</v>
      </c>
      <c r="M19" s="440">
        <v>10041.116122247648</v>
      </c>
    </row>
    <row r="20" spans="1:13" ht="15" customHeight="1">
      <c r="A20" s="117" t="s">
        <v>648</v>
      </c>
      <c r="B20" s="240">
        <v>531</v>
      </c>
      <c r="C20" s="240">
        <v>146</v>
      </c>
      <c r="D20" s="255">
        <v>531.46</v>
      </c>
      <c r="E20" s="255">
        <v>145.75473600000001</v>
      </c>
      <c r="I20" s="440"/>
      <c r="J20" s="440"/>
      <c r="K20" s="127"/>
      <c r="L20" s="440"/>
      <c r="M20" s="440"/>
    </row>
    <row r="21" spans="1:13" ht="14.25" customHeight="1">
      <c r="A21" s="120" t="s">
        <v>54</v>
      </c>
      <c r="B21" s="160">
        <v>264</v>
      </c>
      <c r="C21" s="160">
        <v>238</v>
      </c>
      <c r="D21" s="163">
        <v>264.45</v>
      </c>
      <c r="E21" s="163">
        <v>238.20070200000001</v>
      </c>
      <c r="I21" s="114"/>
      <c r="J21" s="114"/>
      <c r="K21" s="116"/>
      <c r="L21" s="49"/>
      <c r="M21" s="114"/>
    </row>
    <row r="22" spans="1:13" ht="15">
      <c r="A22" s="120" t="s">
        <v>56</v>
      </c>
      <c r="B22" s="160">
        <v>164</v>
      </c>
      <c r="C22" s="160">
        <v>162</v>
      </c>
      <c r="D22" s="163">
        <v>169.05</v>
      </c>
      <c r="E22" s="163">
        <v>168.26999999999998</v>
      </c>
      <c r="I22" s="114"/>
      <c r="J22" s="114"/>
      <c r="K22" s="116"/>
      <c r="L22" s="114"/>
      <c r="M22" s="114"/>
    </row>
    <row r="23" spans="1:13" ht="15.6" customHeight="1">
      <c r="A23" s="120" t="s">
        <v>57</v>
      </c>
      <c r="B23" s="160">
        <v>68</v>
      </c>
      <c r="C23" s="160">
        <v>68</v>
      </c>
      <c r="D23" s="163">
        <v>68</v>
      </c>
      <c r="E23" s="163">
        <v>68</v>
      </c>
      <c r="I23" s="437" t="s">
        <v>59</v>
      </c>
      <c r="J23" s="437"/>
      <c r="K23" s="114"/>
      <c r="L23" s="114"/>
      <c r="M23" s="114"/>
    </row>
    <row r="24" spans="1:13" ht="15.6" customHeight="1" thickBot="1">
      <c r="A24" s="126" t="s">
        <v>649</v>
      </c>
      <c r="B24" s="242">
        <v>1028</v>
      </c>
      <c r="C24" s="242">
        <v>614</v>
      </c>
      <c r="D24" s="257">
        <v>1032.96</v>
      </c>
      <c r="E24" s="257">
        <v>620.22543799999994</v>
      </c>
      <c r="I24" s="437"/>
      <c r="J24" s="437"/>
      <c r="K24" s="114"/>
      <c r="L24" s="114"/>
      <c r="M24" s="114"/>
    </row>
    <row r="25" spans="1:13" ht="15.6" customHeight="1">
      <c r="A25" s="120" t="s">
        <v>58</v>
      </c>
      <c r="B25" s="160">
        <v>824</v>
      </c>
      <c r="C25" s="160">
        <v>824</v>
      </c>
      <c r="D25" s="163">
        <v>1085.2</v>
      </c>
      <c r="E25" s="163">
        <v>1085.2</v>
      </c>
      <c r="I25" s="114"/>
      <c r="J25" s="114"/>
      <c r="K25" s="116"/>
      <c r="L25" s="114"/>
      <c r="M25" s="114"/>
    </row>
    <row r="26" spans="1:13" ht="15" customHeight="1">
      <c r="A26" s="122" t="s">
        <v>62</v>
      </c>
      <c r="B26" s="241">
        <v>175</v>
      </c>
      <c r="C26" s="241">
        <v>88</v>
      </c>
      <c r="D26" s="256">
        <v>175</v>
      </c>
      <c r="E26" s="256">
        <v>87.5</v>
      </c>
      <c r="I26" s="438">
        <f>B12</f>
        <v>45657</v>
      </c>
      <c r="J26" s="438"/>
      <c r="K26" s="116"/>
      <c r="L26" s="438">
        <f>D12</f>
        <v>46022</v>
      </c>
      <c r="M26" s="438"/>
    </row>
    <row r="27" spans="1:13" ht="15" customHeight="1" thickBot="1">
      <c r="A27" s="126" t="s">
        <v>651</v>
      </c>
      <c r="B27" s="242">
        <v>999</v>
      </c>
      <c r="C27" s="242">
        <v>912</v>
      </c>
      <c r="D27" s="257">
        <v>1260.2</v>
      </c>
      <c r="E27" s="257">
        <v>1172.7</v>
      </c>
      <c r="I27" s="438"/>
      <c r="J27" s="438"/>
      <c r="K27" s="116"/>
      <c r="L27" s="438"/>
      <c r="M27" s="438"/>
    </row>
    <row r="28" spans="1:13" ht="18" customHeight="1">
      <c r="A28" s="120" t="s">
        <v>60</v>
      </c>
      <c r="B28" s="160">
        <v>499</v>
      </c>
      <c r="C28" s="160">
        <v>359</v>
      </c>
      <c r="D28" s="163">
        <v>654.29999999999995</v>
      </c>
      <c r="E28" s="163">
        <v>514.30499999999995</v>
      </c>
      <c r="I28" s="128" t="str">
        <f>+B13</f>
        <v>Gross</v>
      </c>
      <c r="J28" s="128" t="str">
        <f>+C13</f>
        <v>Net</v>
      </c>
      <c r="K28" s="129"/>
      <c r="L28" s="128" t="str">
        <f>+D13</f>
        <v>Gross</v>
      </c>
      <c r="M28" s="128" t="str">
        <f>+E13</f>
        <v>Net</v>
      </c>
    </row>
    <row r="29" spans="1:13" ht="18" customHeight="1">
      <c r="A29" s="122" t="s">
        <v>61</v>
      </c>
      <c r="B29" s="241">
        <v>571</v>
      </c>
      <c r="C29" s="241">
        <v>459</v>
      </c>
      <c r="D29" s="256">
        <v>601.4</v>
      </c>
      <c r="E29" s="256">
        <v>488.74</v>
      </c>
      <c r="I29" s="443">
        <v>2148</v>
      </c>
      <c r="J29" s="443">
        <v>807.11470588235295</v>
      </c>
      <c r="K29" s="129"/>
      <c r="L29" s="443">
        <v>2380.8000000000002</v>
      </c>
      <c r="M29" s="443">
        <v>873.07687588235297</v>
      </c>
    </row>
    <row r="30" spans="1:13" ht="18" customHeight="1" thickBot="1">
      <c r="A30" s="126" t="s">
        <v>652</v>
      </c>
      <c r="B30" s="242">
        <v>1071</v>
      </c>
      <c r="C30" s="242">
        <v>818</v>
      </c>
      <c r="D30" s="257">
        <v>1255.6999999999998</v>
      </c>
      <c r="E30" s="257">
        <v>1003.045</v>
      </c>
      <c r="I30" s="443"/>
      <c r="J30" s="443"/>
      <c r="K30" s="129"/>
      <c r="L30" s="443"/>
      <c r="M30" s="443"/>
    </row>
    <row r="31" spans="1:13" ht="18" customHeight="1">
      <c r="A31" s="120" t="s">
        <v>63</v>
      </c>
      <c r="B31" s="160">
        <v>145</v>
      </c>
      <c r="C31" s="160">
        <v>74</v>
      </c>
      <c r="D31" s="163">
        <v>291.125</v>
      </c>
      <c r="E31" s="163">
        <v>145.47499999999999</v>
      </c>
      <c r="I31" s="130"/>
      <c r="J31" s="130"/>
      <c r="K31" s="129"/>
      <c r="L31" s="130"/>
      <c r="M31" s="130"/>
    </row>
    <row r="32" spans="1:13" ht="18" customHeight="1">
      <c r="A32" s="120" t="s">
        <v>64</v>
      </c>
      <c r="B32" s="160">
        <v>426</v>
      </c>
      <c r="C32" s="160">
        <v>152</v>
      </c>
      <c r="D32" s="163">
        <v>425.7</v>
      </c>
      <c r="E32" s="163">
        <v>151.97489999999999</v>
      </c>
      <c r="I32" s="130"/>
      <c r="J32" s="130"/>
      <c r="K32" s="129"/>
      <c r="L32" s="130"/>
      <c r="M32" s="130"/>
    </row>
    <row r="33" spans="1:13" ht="18" customHeight="1">
      <c r="A33" s="120" t="s">
        <v>453</v>
      </c>
      <c r="B33" s="160">
        <v>187</v>
      </c>
      <c r="C33" s="160">
        <v>84</v>
      </c>
      <c r="D33" s="163">
        <v>187</v>
      </c>
      <c r="E33" s="163">
        <v>83.93</v>
      </c>
      <c r="J33" s="131"/>
      <c r="K33" s="132"/>
    </row>
    <row r="34" spans="1:13" ht="18" customHeight="1" thickBot="1">
      <c r="A34" s="126" t="s">
        <v>654</v>
      </c>
      <c r="B34" s="242">
        <v>758</v>
      </c>
      <c r="C34" s="242">
        <v>310</v>
      </c>
      <c r="D34" s="257">
        <v>903.82500000000005</v>
      </c>
      <c r="E34" s="257">
        <v>381.37989999999996</v>
      </c>
      <c r="I34" s="444" t="s">
        <v>68</v>
      </c>
      <c r="J34" s="131"/>
      <c r="K34" s="132"/>
    </row>
    <row r="35" spans="1:13" ht="15.4" customHeight="1" thickBot="1">
      <c r="A35" s="133" t="s">
        <v>65</v>
      </c>
      <c r="B35" s="243">
        <v>10363</v>
      </c>
      <c r="C35" s="243">
        <v>7888</v>
      </c>
      <c r="D35" s="258">
        <v>10954.545000000002</v>
      </c>
      <c r="E35" s="258">
        <v>8474.6765379999997</v>
      </c>
      <c r="I35" s="444"/>
      <c r="J35" s="131"/>
      <c r="K35" s="132"/>
    </row>
    <row r="36" spans="1:13" ht="15.4" customHeight="1" thickBot="1">
      <c r="K36" s="132"/>
    </row>
    <row r="37" spans="1:13" ht="15.4" customHeight="1" thickBot="1">
      <c r="A37" s="251" t="s">
        <v>66</v>
      </c>
      <c r="B37" s="251"/>
      <c r="C37" s="251"/>
      <c r="D37" s="251"/>
      <c r="E37" s="251"/>
      <c r="I37" s="441">
        <f>B12</f>
        <v>45657</v>
      </c>
      <c r="J37" s="441"/>
      <c r="K37" s="132"/>
      <c r="L37" s="441">
        <f>D12</f>
        <v>46022</v>
      </c>
      <c r="M37" s="441"/>
    </row>
    <row r="38" spans="1:13" ht="15" customHeight="1" thickBot="1">
      <c r="A38" s="115" t="s">
        <v>52</v>
      </c>
      <c r="B38" s="239">
        <v>977</v>
      </c>
      <c r="C38" s="239">
        <v>414</v>
      </c>
      <c r="D38" s="239">
        <v>1002</v>
      </c>
      <c r="E38" s="239">
        <v>426.45</v>
      </c>
      <c r="I38" s="441"/>
      <c r="J38" s="441"/>
      <c r="K38" s="134"/>
      <c r="L38" s="441"/>
      <c r="M38" s="441"/>
    </row>
    <row r="39" spans="1:13" ht="16.899999999999999" customHeight="1">
      <c r="A39" s="120" t="s">
        <v>67</v>
      </c>
      <c r="B39" s="160">
        <v>325</v>
      </c>
      <c r="C39" s="160">
        <v>32</v>
      </c>
      <c r="D39" s="160">
        <v>325.2</v>
      </c>
      <c r="E39" s="160">
        <v>32.45496</v>
      </c>
      <c r="I39" s="136" t="str">
        <f>B13</f>
        <v>Gross</v>
      </c>
      <c r="J39" s="136" t="str">
        <f>C13</f>
        <v>Net</v>
      </c>
      <c r="K39" s="134"/>
      <c r="L39" s="136" t="str">
        <f>D13</f>
        <v>Gross</v>
      </c>
      <c r="M39" s="136" t="str">
        <f>E13</f>
        <v>Net</v>
      </c>
    </row>
    <row r="40" spans="1:13" ht="15" customHeight="1">
      <c r="A40" s="120" t="s">
        <v>648</v>
      </c>
      <c r="B40" s="160">
        <v>344</v>
      </c>
      <c r="C40" s="160">
        <v>99</v>
      </c>
      <c r="D40" s="160">
        <v>551.6</v>
      </c>
      <c r="E40" s="160">
        <v>151.55721</v>
      </c>
      <c r="I40" s="446">
        <v>11456.77</v>
      </c>
      <c r="J40" s="446">
        <v>6098.5327719999996</v>
      </c>
      <c r="K40" s="137"/>
      <c r="L40" s="446">
        <v>13144.126201454937</v>
      </c>
      <c r="M40" s="446">
        <v>7209.0437090786054</v>
      </c>
    </row>
    <row r="41" spans="1:13" ht="15" customHeight="1">
      <c r="A41" s="120" t="s">
        <v>653</v>
      </c>
      <c r="B41" s="241" t="s">
        <v>8</v>
      </c>
      <c r="C41" s="241" t="s">
        <v>8</v>
      </c>
      <c r="D41" s="241" t="s">
        <v>8</v>
      </c>
      <c r="E41" s="241" t="s">
        <v>8</v>
      </c>
      <c r="I41" s="446"/>
      <c r="J41" s="446"/>
      <c r="K41" s="138"/>
      <c r="L41" s="446"/>
      <c r="M41" s="446"/>
    </row>
    <row r="42" spans="1:13" ht="15" customHeight="1" thickBot="1">
      <c r="A42" s="126" t="s">
        <v>649</v>
      </c>
      <c r="B42" s="242">
        <v>669</v>
      </c>
      <c r="C42" s="242">
        <v>131</v>
      </c>
      <c r="D42" s="242">
        <v>876.8</v>
      </c>
      <c r="E42" s="242">
        <v>184.01217</v>
      </c>
      <c r="I42" s="139"/>
      <c r="J42" s="139"/>
      <c r="K42" s="138"/>
      <c r="L42" s="49"/>
      <c r="M42" s="49"/>
    </row>
    <row r="43" spans="1:13" ht="15" customHeight="1">
      <c r="A43" s="122" t="s">
        <v>60</v>
      </c>
      <c r="B43" s="241">
        <v>502</v>
      </c>
      <c r="C43" s="241">
        <v>126</v>
      </c>
      <c r="D43" s="241">
        <v>502</v>
      </c>
      <c r="E43" s="241">
        <v>125.5</v>
      </c>
    </row>
    <row r="44" spans="1:13" ht="15" customHeight="1" thickBot="1">
      <c r="A44" s="126" t="s">
        <v>652</v>
      </c>
      <c r="B44" s="242">
        <v>502</v>
      </c>
      <c r="C44" s="242">
        <v>126</v>
      </c>
      <c r="D44" s="242">
        <v>502</v>
      </c>
      <c r="E44" s="242">
        <v>125.5</v>
      </c>
    </row>
    <row r="45" spans="1:13" ht="15" customHeight="1" thickBot="1">
      <c r="A45" s="133" t="s">
        <v>69</v>
      </c>
      <c r="B45" s="243">
        <v>2148</v>
      </c>
      <c r="C45" s="243">
        <v>670</v>
      </c>
      <c r="D45" s="243">
        <v>2380.8000000000002</v>
      </c>
      <c r="E45" s="243">
        <v>735.96217000000001</v>
      </c>
      <c r="I45" s="447" t="s">
        <v>733</v>
      </c>
      <c r="J45" s="447"/>
      <c r="K45" s="140"/>
      <c r="L45" s="140"/>
      <c r="M45" s="140"/>
    </row>
    <row r="46" spans="1:13" ht="15" customHeight="1" thickBot="1">
      <c r="A46" s="142" t="s">
        <v>70</v>
      </c>
      <c r="B46" s="143">
        <v>12511</v>
      </c>
      <c r="C46" s="143">
        <v>8559</v>
      </c>
      <c r="D46" s="143">
        <v>13335.345000000001</v>
      </c>
      <c r="E46" s="143">
        <v>9210.6387080000004</v>
      </c>
      <c r="I46" s="447"/>
      <c r="J46" s="447"/>
      <c r="K46" s="140"/>
      <c r="L46" s="140"/>
      <c r="M46" s="140"/>
    </row>
    <row r="47" spans="1:13" ht="15" customHeight="1" thickBot="1">
      <c r="A47" s="144"/>
      <c r="B47" s="145"/>
      <c r="C47" s="145"/>
      <c r="D47" s="145"/>
      <c r="E47" s="145"/>
      <c r="I47" s="141"/>
      <c r="J47" s="141"/>
      <c r="K47" s="141"/>
      <c r="L47" s="141"/>
      <c r="M47" s="141"/>
    </row>
    <row r="48" spans="1:13" ht="15" customHeight="1" thickBot="1">
      <c r="A48" s="252" t="s">
        <v>71</v>
      </c>
      <c r="B48" s="253"/>
      <c r="C48" s="253"/>
      <c r="D48" s="253"/>
      <c r="E48" s="253"/>
      <c r="I48" s="448">
        <f>+I37</f>
        <v>45657</v>
      </c>
      <c r="J48" s="448"/>
      <c r="L48" s="448">
        <f>+L37</f>
        <v>46022</v>
      </c>
      <c r="M48" s="448"/>
    </row>
    <row r="49" spans="1:13" ht="15" customHeight="1" thickBot="1">
      <c r="A49" s="115" t="s">
        <v>52</v>
      </c>
      <c r="B49" s="239">
        <v>923</v>
      </c>
      <c r="C49" s="239">
        <v>920</v>
      </c>
      <c r="D49" s="239">
        <v>1185.645</v>
      </c>
      <c r="E49" s="239">
        <v>1182.4950000000001</v>
      </c>
      <c r="I49" s="448"/>
      <c r="J49" s="448"/>
      <c r="L49" s="448"/>
      <c r="M49" s="448"/>
    </row>
    <row r="50" spans="1:13" ht="15" customHeight="1">
      <c r="A50" s="120" t="s">
        <v>51</v>
      </c>
      <c r="B50" s="240">
        <v>2638</v>
      </c>
      <c r="C50" s="240">
        <v>1572</v>
      </c>
      <c r="D50" s="240">
        <v>2823.1790000000001</v>
      </c>
      <c r="E50" s="240">
        <v>1755.7394999999999</v>
      </c>
      <c r="I50" s="264" t="str">
        <f>+I39</f>
        <v>Gross</v>
      </c>
      <c r="J50" s="264" t="str">
        <f t="shared" ref="J50:M50" si="0">+J39</f>
        <v>Net</v>
      </c>
      <c r="K50" s="264"/>
      <c r="L50" s="264" t="str">
        <f t="shared" si="0"/>
        <v>Gross</v>
      </c>
      <c r="M50" s="264" t="str">
        <f t="shared" si="0"/>
        <v>Net</v>
      </c>
    </row>
    <row r="51" spans="1:13" s="123" customFormat="1" ht="15" customHeight="1">
      <c r="A51" s="120" t="s">
        <v>53</v>
      </c>
      <c r="B51" s="244">
        <v>120</v>
      </c>
      <c r="C51" s="244">
        <v>120</v>
      </c>
      <c r="D51" s="244">
        <v>61.4</v>
      </c>
      <c r="E51" s="244">
        <v>42.4</v>
      </c>
      <c r="I51" s="449">
        <v>498.13799999999998</v>
      </c>
      <c r="J51" s="449">
        <v>480.29443959999998</v>
      </c>
      <c r="K51" s="265"/>
      <c r="L51" s="449">
        <v>513.71999999999991</v>
      </c>
      <c r="M51" s="449">
        <v>496.00998900000002</v>
      </c>
    </row>
    <row r="52" spans="1:13" ht="15" customHeight="1">
      <c r="A52" s="122" t="s">
        <v>55</v>
      </c>
      <c r="B52" s="245">
        <v>61</v>
      </c>
      <c r="C52" s="245">
        <v>42</v>
      </c>
      <c r="D52" s="245">
        <v>119.6</v>
      </c>
      <c r="E52" s="245">
        <v>119.6</v>
      </c>
      <c r="I52" s="449"/>
      <c r="J52" s="449"/>
      <c r="K52" s="266"/>
      <c r="L52" s="449"/>
      <c r="M52" s="449"/>
    </row>
    <row r="53" spans="1:13" ht="15.75" customHeight="1" thickBot="1">
      <c r="A53" s="126" t="s">
        <v>647</v>
      </c>
      <c r="B53" s="242">
        <v>2819</v>
      </c>
      <c r="C53" s="242">
        <v>1734</v>
      </c>
      <c r="D53" s="242">
        <v>3004.1790000000001</v>
      </c>
      <c r="E53" s="242">
        <v>1917.7394999999999</v>
      </c>
      <c r="I53" s="263"/>
      <c r="J53" s="263"/>
      <c r="K53" s="147"/>
      <c r="L53" s="263"/>
      <c r="M53" s="263"/>
    </row>
    <row r="54" spans="1:13" ht="15.75" customHeight="1">
      <c r="A54" s="120" t="s">
        <v>77</v>
      </c>
      <c r="B54" s="246">
        <v>27</v>
      </c>
      <c r="C54" s="246">
        <v>14</v>
      </c>
      <c r="D54" s="246">
        <v>27</v>
      </c>
      <c r="E54" s="246">
        <v>13.77</v>
      </c>
    </row>
    <row r="55" spans="1:13" ht="15.75" customHeight="1">
      <c r="A55" s="120" t="s">
        <v>54</v>
      </c>
      <c r="B55" s="246">
        <v>172</v>
      </c>
      <c r="C55" s="246">
        <v>156</v>
      </c>
      <c r="D55" s="246">
        <v>209.09</v>
      </c>
      <c r="E55" s="246">
        <v>189.38897019999999</v>
      </c>
    </row>
    <row r="56" spans="1:13" ht="15.75" customHeight="1">
      <c r="A56" s="120" t="s">
        <v>648</v>
      </c>
      <c r="B56" s="246">
        <v>221</v>
      </c>
      <c r="C56" s="246">
        <v>113</v>
      </c>
      <c r="D56" s="246">
        <v>292.77699999999999</v>
      </c>
      <c r="E56" s="246">
        <v>149.31627</v>
      </c>
      <c r="I56" s="450" t="s">
        <v>734</v>
      </c>
      <c r="J56" s="450"/>
      <c r="K56" s="140"/>
      <c r="L56" s="140"/>
      <c r="M56" s="140"/>
    </row>
    <row r="57" spans="1:13" ht="15.75" customHeight="1" thickBot="1">
      <c r="A57" s="126" t="s">
        <v>649</v>
      </c>
      <c r="B57" s="242">
        <v>419</v>
      </c>
      <c r="C57" s="242">
        <v>283</v>
      </c>
      <c r="D57" s="242">
        <v>528.86699999999996</v>
      </c>
      <c r="E57" s="242">
        <v>352.47524020000003</v>
      </c>
      <c r="I57" s="450"/>
      <c r="J57" s="450"/>
      <c r="K57" s="140"/>
      <c r="L57" s="140"/>
      <c r="M57" s="140"/>
    </row>
    <row r="58" spans="1:13" ht="15.6" customHeight="1">
      <c r="A58" s="120" t="s">
        <v>58</v>
      </c>
      <c r="B58" s="246">
        <v>399</v>
      </c>
      <c r="C58" s="246">
        <v>399</v>
      </c>
      <c r="D58" s="246">
        <v>398.52499999999998</v>
      </c>
      <c r="E58" s="246">
        <v>398.52499999999998</v>
      </c>
      <c r="I58" s="141"/>
      <c r="J58" s="141"/>
      <c r="K58" s="141"/>
      <c r="L58" s="141"/>
      <c r="M58" s="141"/>
    </row>
    <row r="59" spans="1:13" ht="15.6" customHeight="1">
      <c r="A59" s="122" t="s">
        <v>650</v>
      </c>
      <c r="B59" s="247">
        <v>115</v>
      </c>
      <c r="C59" s="247">
        <v>58</v>
      </c>
      <c r="D59" s="247">
        <v>115</v>
      </c>
      <c r="E59" s="247">
        <v>57.5</v>
      </c>
      <c r="I59" s="451">
        <f>+I48</f>
        <v>45657</v>
      </c>
      <c r="J59" s="451"/>
      <c r="L59" s="451">
        <f>+L48</f>
        <v>46022</v>
      </c>
      <c r="M59" s="451"/>
    </row>
    <row r="60" spans="1:13" ht="15.6" customHeight="1" thickBot="1">
      <c r="A60" s="126" t="s">
        <v>651</v>
      </c>
      <c r="B60" s="242">
        <v>514</v>
      </c>
      <c r="C60" s="242">
        <v>456</v>
      </c>
      <c r="D60" s="242">
        <v>513.52499999999998</v>
      </c>
      <c r="E60" s="242">
        <v>456.02499999999998</v>
      </c>
      <c r="I60" s="451"/>
      <c r="J60" s="451"/>
      <c r="L60" s="451"/>
      <c r="M60" s="451"/>
    </row>
    <row r="61" spans="1:13" ht="15" customHeight="1">
      <c r="A61" s="120" t="s">
        <v>61</v>
      </c>
      <c r="B61" s="246">
        <v>663</v>
      </c>
      <c r="C61" s="246">
        <v>332</v>
      </c>
      <c r="D61" s="246">
        <v>1053</v>
      </c>
      <c r="E61" s="246">
        <v>526.5</v>
      </c>
      <c r="I61" s="267" t="str">
        <f>+I50</f>
        <v>Gross</v>
      </c>
      <c r="J61" s="267" t="str">
        <f t="shared" ref="J61" si="1">+J50</f>
        <v>Net</v>
      </c>
      <c r="K61" s="267"/>
      <c r="L61" s="267" t="str">
        <f t="shared" ref="L61:M61" si="2">+L50</f>
        <v>Gross</v>
      </c>
      <c r="M61" s="267" t="str">
        <f t="shared" si="2"/>
        <v>Net</v>
      </c>
    </row>
    <row r="62" spans="1:13" ht="16.5" customHeight="1">
      <c r="A62" s="120" t="s">
        <v>60</v>
      </c>
      <c r="B62" s="246">
        <v>311</v>
      </c>
      <c r="C62" s="246">
        <v>311</v>
      </c>
      <c r="D62" s="246">
        <v>318.57810000000001</v>
      </c>
      <c r="E62" s="246">
        <v>318.57809999999995</v>
      </c>
      <c r="I62" s="452">
        <v>1.5</v>
      </c>
      <c r="J62" s="452">
        <v>0.88634999999999997</v>
      </c>
      <c r="K62" s="268"/>
      <c r="L62" s="452">
        <v>1.5</v>
      </c>
      <c r="M62" s="452">
        <v>0.88639999999999997</v>
      </c>
    </row>
    <row r="63" spans="1:13" ht="15" customHeight="1">
      <c r="A63" s="122" t="s">
        <v>76</v>
      </c>
      <c r="B63" s="247">
        <v>90</v>
      </c>
      <c r="C63" s="247">
        <v>47</v>
      </c>
      <c r="D63" s="247">
        <v>90.200010000000006</v>
      </c>
      <c r="E63" s="247">
        <v>47.490195499999999</v>
      </c>
      <c r="I63" s="452"/>
      <c r="J63" s="452"/>
      <c r="K63" s="269"/>
      <c r="L63" s="452"/>
      <c r="M63" s="452"/>
    </row>
    <row r="64" spans="1:13" ht="15" customHeight="1" thickBot="1">
      <c r="A64" s="126" t="s">
        <v>652</v>
      </c>
      <c r="B64" s="242">
        <v>1065</v>
      </c>
      <c r="C64" s="242">
        <v>690</v>
      </c>
      <c r="D64" s="242">
        <v>1461.77811</v>
      </c>
      <c r="E64" s="242">
        <v>892.56829549999998</v>
      </c>
    </row>
    <row r="65" spans="1:13" ht="15" customHeight="1">
      <c r="A65" s="120" t="s">
        <v>72</v>
      </c>
      <c r="B65" s="246">
        <v>616</v>
      </c>
      <c r="C65" s="246">
        <v>366</v>
      </c>
      <c r="D65" s="246">
        <v>724.95939999999996</v>
      </c>
      <c r="E65" s="246">
        <v>456.19928249999998</v>
      </c>
    </row>
    <row r="66" spans="1:13" ht="19.149999999999999" customHeight="1">
      <c r="A66" s="120" t="s">
        <v>74</v>
      </c>
      <c r="B66" s="240">
        <v>3165</v>
      </c>
      <c r="C66" s="240">
        <v>590</v>
      </c>
      <c r="D66" s="240">
        <v>3165.2</v>
      </c>
      <c r="E66" s="240">
        <v>590.43200000000002</v>
      </c>
      <c r="I66" s="270"/>
      <c r="J66" s="271"/>
      <c r="K66" s="140"/>
      <c r="L66" s="140"/>
      <c r="M66" s="140"/>
    </row>
    <row r="67" spans="1:13" ht="27" customHeight="1">
      <c r="A67" s="120" t="s">
        <v>75</v>
      </c>
      <c r="B67" s="246">
        <v>167</v>
      </c>
      <c r="C67" s="246">
        <v>82</v>
      </c>
      <c r="D67" s="246">
        <v>167.11099999999999</v>
      </c>
      <c r="E67" s="246">
        <v>81.699950000000001</v>
      </c>
      <c r="I67" s="455" t="s">
        <v>73</v>
      </c>
      <c r="J67" s="455"/>
      <c r="K67" s="140"/>
      <c r="L67" s="140"/>
      <c r="M67" s="140"/>
    </row>
    <row r="68" spans="1:13" ht="18.75" customHeight="1">
      <c r="A68" s="151" t="s">
        <v>64</v>
      </c>
      <c r="B68" s="247">
        <v>388</v>
      </c>
      <c r="C68" s="247">
        <v>133</v>
      </c>
      <c r="D68" s="247">
        <v>388</v>
      </c>
      <c r="E68" s="247">
        <v>133.084</v>
      </c>
      <c r="I68" s="141"/>
      <c r="J68" s="141"/>
      <c r="K68" s="141"/>
      <c r="L68" s="141"/>
      <c r="M68" s="141"/>
    </row>
    <row r="69" spans="1:13" ht="15.6" customHeight="1">
      <c r="A69" s="151" t="s">
        <v>703</v>
      </c>
      <c r="B69" s="241" t="s">
        <v>8</v>
      </c>
      <c r="C69" s="241" t="s">
        <v>8</v>
      </c>
      <c r="D69" s="241">
        <v>630</v>
      </c>
      <c r="E69" s="241">
        <v>315</v>
      </c>
      <c r="I69" s="453">
        <f>B12</f>
        <v>45657</v>
      </c>
      <c r="J69" s="453"/>
      <c r="L69" s="453">
        <f>D12</f>
        <v>46022</v>
      </c>
      <c r="M69" s="453"/>
    </row>
    <row r="70" spans="1:13" ht="18.600000000000001" customHeight="1" thickBot="1">
      <c r="A70" s="126" t="s">
        <v>654</v>
      </c>
      <c r="B70" s="242">
        <v>4336</v>
      </c>
      <c r="C70" s="242">
        <v>1171</v>
      </c>
      <c r="D70" s="242">
        <v>5075.2703999999994</v>
      </c>
      <c r="E70" s="242">
        <v>1576.4152325</v>
      </c>
      <c r="I70" s="453"/>
      <c r="J70" s="453"/>
      <c r="L70" s="453"/>
      <c r="M70" s="453"/>
    </row>
    <row r="71" spans="1:13" ht="18.600000000000001" customHeight="1" thickBot="1">
      <c r="A71" s="152" t="s">
        <v>79</v>
      </c>
      <c r="B71" s="248">
        <v>10076</v>
      </c>
      <c r="C71" s="248">
        <v>5254</v>
      </c>
      <c r="D71" s="248">
        <v>11769.264510000001</v>
      </c>
      <c r="E71" s="248">
        <v>6377.7182682000002</v>
      </c>
      <c r="I71" s="454" t="str">
        <f>C13</f>
        <v>Net</v>
      </c>
      <c r="J71" s="454"/>
      <c r="K71" s="146"/>
      <c r="L71" s="454" t="str">
        <f>E13</f>
        <v>Net</v>
      </c>
      <c r="M71" s="454"/>
    </row>
    <row r="72" spans="1:13" ht="21.6" customHeight="1" thickBot="1">
      <c r="I72" s="445">
        <v>22739.595748</v>
      </c>
      <c r="J72" s="445"/>
      <c r="K72" s="147"/>
      <c r="L72" s="445">
        <v>22738.910629640632</v>
      </c>
      <c r="M72" s="445"/>
    </row>
    <row r="73" spans="1:13" ht="15" customHeight="1" thickBot="1">
      <c r="A73" s="252" t="s">
        <v>129</v>
      </c>
      <c r="B73" s="253"/>
      <c r="C73" s="253"/>
      <c r="D73" s="253"/>
      <c r="E73" s="253"/>
    </row>
    <row r="74" spans="1:13" ht="15" customHeight="1" thickBot="1">
      <c r="A74" s="151" t="s">
        <v>730</v>
      </c>
      <c r="B74" s="260">
        <v>0</v>
      </c>
      <c r="C74" s="260">
        <v>0</v>
      </c>
      <c r="D74" s="262">
        <v>25</v>
      </c>
      <c r="E74" s="262">
        <v>25</v>
      </c>
      <c r="I74" s="263"/>
      <c r="J74" s="263"/>
      <c r="K74" s="147"/>
      <c r="L74" s="263"/>
      <c r="M74" s="263"/>
    </row>
    <row r="75" spans="1:13" ht="15" customHeight="1" thickBot="1">
      <c r="A75" s="152" t="s">
        <v>731</v>
      </c>
      <c r="B75" s="261">
        <v>0</v>
      </c>
      <c r="C75" s="261">
        <v>0</v>
      </c>
      <c r="D75" s="248">
        <f>D74</f>
        <v>25</v>
      </c>
      <c r="E75" s="248">
        <f>E74</f>
        <v>25</v>
      </c>
    </row>
    <row r="76" spans="1:13" ht="15.75" customHeight="1"/>
    <row r="77" spans="1:13" ht="15.75" customHeight="1" thickBot="1">
      <c r="G77" s="250"/>
      <c r="H77" s="250"/>
    </row>
    <row r="78" spans="1:13" ht="15.75" customHeight="1" thickBot="1">
      <c r="A78" s="154" t="s">
        <v>1</v>
      </c>
      <c r="B78" s="249">
        <v>22587</v>
      </c>
      <c r="C78" s="249">
        <v>13813</v>
      </c>
      <c r="D78" s="249">
        <v>25129.609510000002</v>
      </c>
      <c r="E78" s="249">
        <v>15613.356976200001</v>
      </c>
      <c r="F78" s="156"/>
      <c r="I78" s="442" t="s">
        <v>78</v>
      </c>
      <c r="J78" s="442"/>
      <c r="K78" s="442"/>
      <c r="L78" s="442"/>
      <c r="M78" s="442"/>
    </row>
    <row r="79" spans="1:13" ht="15.75" customHeight="1">
      <c r="A79" s="272"/>
      <c r="B79" s="273"/>
      <c r="C79" s="273"/>
      <c r="D79" s="273"/>
      <c r="E79" s="273"/>
      <c r="F79" s="156"/>
      <c r="I79" s="442"/>
      <c r="J79" s="442"/>
      <c r="K79" s="442"/>
      <c r="L79" s="442"/>
      <c r="M79" s="442"/>
    </row>
    <row r="80" spans="1:13" ht="15.75" customHeight="1">
      <c r="I80" s="442"/>
      <c r="J80" s="442"/>
      <c r="K80" s="442"/>
      <c r="L80" s="442"/>
      <c r="M80" s="442"/>
    </row>
    <row r="81" spans="1:13" ht="15.75" customHeight="1">
      <c r="A81" s="420" t="s">
        <v>80</v>
      </c>
      <c r="B81" s="420"/>
      <c r="C81" s="420"/>
      <c r="D81" s="420"/>
      <c r="E81" s="420"/>
      <c r="I81" s="141"/>
      <c r="J81" s="141"/>
      <c r="K81" s="141"/>
      <c r="L81" s="141"/>
      <c r="M81" s="141"/>
    </row>
    <row r="82" spans="1:13" ht="15" customHeight="1">
      <c r="A82" s="420"/>
      <c r="B82" s="420"/>
      <c r="C82" s="420"/>
      <c r="D82" s="420"/>
      <c r="E82" s="420"/>
      <c r="I82" s="423">
        <f>B12</f>
        <v>45657</v>
      </c>
      <c r="J82" s="423"/>
      <c r="L82" s="423">
        <f>D12</f>
        <v>46022</v>
      </c>
      <c r="M82" s="423"/>
    </row>
    <row r="83" spans="1:13" ht="16.5" customHeight="1">
      <c r="A83" s="420"/>
      <c r="B83" s="420"/>
      <c r="C83" s="420"/>
      <c r="D83" s="420"/>
      <c r="E83" s="420"/>
      <c r="I83" s="423"/>
      <c r="J83" s="423"/>
      <c r="L83" s="423"/>
      <c r="M83" s="423"/>
    </row>
    <row r="84" spans="1:13" ht="15" customHeight="1">
      <c r="A84" s="157"/>
      <c r="B84" s="418">
        <v>45657</v>
      </c>
      <c r="C84" s="418"/>
      <c r="D84" s="418">
        <v>46022</v>
      </c>
      <c r="E84" s="418"/>
      <c r="I84" s="148" t="s">
        <v>47</v>
      </c>
      <c r="J84" s="148" t="s">
        <v>48</v>
      </c>
      <c r="K84" s="149"/>
      <c r="L84" s="148" t="s">
        <v>47</v>
      </c>
      <c r="M84" s="148" t="s">
        <v>48</v>
      </c>
    </row>
    <row r="85" spans="1:13" ht="15" customHeight="1" thickBot="1">
      <c r="A85" s="111"/>
      <c r="B85" s="158" t="s">
        <v>47</v>
      </c>
      <c r="C85" s="158" t="s">
        <v>48</v>
      </c>
      <c r="D85" s="158" t="s">
        <v>47</v>
      </c>
      <c r="E85" s="158" t="s">
        <v>48</v>
      </c>
      <c r="G85" s="119"/>
      <c r="I85" s="424" t="s">
        <v>8</v>
      </c>
      <c r="J85" s="424">
        <v>39529.508698600002</v>
      </c>
      <c r="K85" s="150"/>
      <c r="L85" s="424" t="s">
        <v>8</v>
      </c>
      <c r="M85" s="424">
        <v>41359.043725849238</v>
      </c>
    </row>
    <row r="86" spans="1:13" ht="15.75" thickBot="1">
      <c r="A86" s="159" t="s">
        <v>5</v>
      </c>
      <c r="B86" s="160">
        <v>1069.8</v>
      </c>
      <c r="C86" s="160">
        <v>530.25669000000005</v>
      </c>
      <c r="D86" s="161">
        <v>1117.43</v>
      </c>
      <c r="E86" s="160">
        <v>553.74161013000003</v>
      </c>
      <c r="I86" s="424"/>
      <c r="J86" s="424"/>
      <c r="K86" s="150"/>
      <c r="L86" s="424"/>
      <c r="M86" s="424"/>
    </row>
    <row r="87" spans="1:13" ht="16.5" thickBot="1">
      <c r="A87" s="152" t="s">
        <v>710</v>
      </c>
      <c r="B87" s="153">
        <v>1069.8</v>
      </c>
      <c r="C87" s="153">
        <v>530.25669000000005</v>
      </c>
      <c r="D87" s="233">
        <v>1117.43</v>
      </c>
      <c r="E87" s="153">
        <v>553.74161013000003</v>
      </c>
    </row>
    <row r="88" spans="1:13" ht="20.65" customHeight="1">
      <c r="A88" s="117" t="s">
        <v>81</v>
      </c>
      <c r="B88" s="162">
        <v>47.2</v>
      </c>
      <c r="C88" s="163">
        <v>45.961410000000001</v>
      </c>
      <c r="D88" s="166">
        <v>70.364000000000004</v>
      </c>
      <c r="E88" s="166">
        <v>68.372543328000006</v>
      </c>
      <c r="I88" s="119"/>
    </row>
    <row r="89" spans="1:13" ht="20.65" customHeight="1" thickBot="1">
      <c r="A89" s="120" t="s">
        <v>5</v>
      </c>
      <c r="B89" s="162">
        <v>198</v>
      </c>
      <c r="C89" s="163">
        <v>97.869624000000002</v>
      </c>
      <c r="D89" s="166">
        <v>323.98035500000015</v>
      </c>
      <c r="E89" s="166">
        <v>174.10635955060499</v>
      </c>
      <c r="G89" s="34" t="s">
        <v>0</v>
      </c>
    </row>
    <row r="90" spans="1:13" ht="20.65" customHeight="1" thickBot="1">
      <c r="A90" s="152" t="s">
        <v>711</v>
      </c>
      <c r="B90" s="153">
        <v>245.2</v>
      </c>
      <c r="C90" s="153">
        <v>143.83103399999999</v>
      </c>
      <c r="D90" s="233">
        <v>394.34435500000018</v>
      </c>
      <c r="E90" s="233">
        <v>242.478902878605</v>
      </c>
    </row>
    <row r="91" spans="1:13" ht="15.75" thickBot="1">
      <c r="A91" s="159" t="s">
        <v>5</v>
      </c>
      <c r="B91" s="160">
        <v>3.9779999999999998</v>
      </c>
      <c r="C91" s="160">
        <v>3.8634396</v>
      </c>
      <c r="D91" s="161">
        <v>4.97</v>
      </c>
      <c r="E91" s="160">
        <v>4.8293490000000006</v>
      </c>
    </row>
    <row r="92" spans="1:13" ht="16.5" thickBot="1">
      <c r="A92" s="152" t="s">
        <v>731</v>
      </c>
      <c r="B92" s="153">
        <v>3.9779999999999998</v>
      </c>
      <c r="C92" s="153">
        <v>3.8634396</v>
      </c>
      <c r="D92" s="233">
        <v>4.97</v>
      </c>
      <c r="E92" s="153">
        <v>4.8293490000000006</v>
      </c>
    </row>
    <row r="93" spans="1:13" ht="20.65" customHeight="1" thickBot="1">
      <c r="A93" s="164"/>
      <c r="B93" s="165"/>
      <c r="C93" s="165"/>
      <c r="D93" s="259"/>
      <c r="E93" s="259"/>
    </row>
    <row r="94" spans="1:13" ht="19.149999999999999" customHeight="1" thickBot="1">
      <c r="A94" s="154" t="s">
        <v>1</v>
      </c>
      <c r="B94" s="155">
        <v>1318.9780000000001</v>
      </c>
      <c r="C94" s="155">
        <v>677.95116359999997</v>
      </c>
      <c r="D94" s="234">
        <v>1516.744355</v>
      </c>
      <c r="E94" s="234">
        <v>801.04986200860503</v>
      </c>
      <c r="H94" s="156"/>
    </row>
    <row r="95" spans="1:13" ht="15" customHeight="1">
      <c r="H95" s="119"/>
    </row>
    <row r="96" spans="1:13" ht="15" customHeight="1">
      <c r="G96" s="238"/>
    </row>
    <row r="97" spans="1:8" ht="15" customHeight="1">
      <c r="A97" s="420" t="s">
        <v>82</v>
      </c>
      <c r="B97" s="420"/>
      <c r="C97" s="420"/>
      <c r="D97" s="420"/>
      <c r="E97" s="420"/>
    </row>
    <row r="98" spans="1:8" ht="15" customHeight="1">
      <c r="A98" s="420"/>
      <c r="B98" s="420"/>
      <c r="C98" s="420"/>
      <c r="D98" s="420"/>
      <c r="E98" s="420"/>
    </row>
    <row r="99" spans="1:8" ht="15" customHeight="1">
      <c r="A99" s="420"/>
      <c r="B99" s="420"/>
      <c r="C99" s="420"/>
      <c r="D99" s="420"/>
      <c r="E99" s="420"/>
      <c r="H99" s="119"/>
    </row>
    <row r="100" spans="1:8" ht="15" customHeight="1">
      <c r="A100" s="157"/>
      <c r="B100" s="418">
        <v>45657</v>
      </c>
      <c r="C100" s="418"/>
      <c r="D100" s="418">
        <v>46022</v>
      </c>
      <c r="E100" s="418"/>
    </row>
    <row r="101" spans="1:8" ht="15" customHeight="1" thickBot="1">
      <c r="A101" s="111"/>
      <c r="B101" s="158" t="s">
        <v>47</v>
      </c>
      <c r="C101" s="158" t="s">
        <v>48</v>
      </c>
      <c r="D101" s="158" t="s">
        <v>47</v>
      </c>
      <c r="E101" s="158" t="s">
        <v>48</v>
      </c>
      <c r="H101" s="119" t="s">
        <v>0</v>
      </c>
    </row>
    <row r="102" spans="1:8" ht="15" customHeight="1" thickBot="1">
      <c r="A102" s="120" t="s">
        <v>67</v>
      </c>
      <c r="B102" s="121">
        <v>775</v>
      </c>
      <c r="C102" s="121">
        <v>456.03899999999999</v>
      </c>
      <c r="D102" s="121">
        <v>830.98040000000105</v>
      </c>
      <c r="E102" s="121">
        <v>489.92898100000002</v>
      </c>
    </row>
    <row r="103" spans="1:8" ht="15" customHeight="1" thickBot="1">
      <c r="A103" s="152" t="s">
        <v>710</v>
      </c>
      <c r="B103" s="153">
        <v>775</v>
      </c>
      <c r="C103" s="153">
        <v>456.03899999999999</v>
      </c>
      <c r="D103" s="153">
        <v>830.98040000000105</v>
      </c>
      <c r="E103" s="153">
        <v>489.92898100000002</v>
      </c>
    </row>
    <row r="104" spans="1:8" ht="15.75" thickBot="1">
      <c r="A104" s="120" t="s">
        <v>67</v>
      </c>
      <c r="B104" s="166">
        <v>0.32800000000000001</v>
      </c>
      <c r="C104" s="160">
        <v>0.22510640000000001</v>
      </c>
      <c r="D104" s="166">
        <v>0.32800000000000001</v>
      </c>
      <c r="E104" s="166">
        <v>0.22477697599999999</v>
      </c>
      <c r="G104" s="119"/>
    </row>
    <row r="105" spans="1:8" ht="16.5" thickBot="1">
      <c r="A105" s="152" t="s">
        <v>712</v>
      </c>
      <c r="B105" s="248">
        <v>0.32800000000000001</v>
      </c>
      <c r="C105" s="248">
        <v>0.22510640000000001</v>
      </c>
      <c r="D105" s="248">
        <v>0.32800000000000001</v>
      </c>
      <c r="E105" s="248">
        <v>0.22477697599999999</v>
      </c>
    </row>
    <row r="106" spans="1:8" s="167" customFormat="1" ht="16.5" thickBot="1">
      <c r="A106" s="164"/>
      <c r="B106" s="165"/>
      <c r="C106" s="165"/>
      <c r="D106" s="165"/>
      <c r="E106" s="165"/>
    </row>
    <row r="107" spans="1:8" ht="19.149999999999999" customHeight="1" thickBot="1">
      <c r="A107" s="154" t="s">
        <v>1</v>
      </c>
      <c r="B107" s="155">
        <v>775.32799999999997</v>
      </c>
      <c r="C107" s="155">
        <v>456.2641064</v>
      </c>
      <c r="D107" s="155">
        <v>831.30840000000103</v>
      </c>
      <c r="E107" s="155">
        <v>490.15375797600001</v>
      </c>
    </row>
    <row r="108" spans="1:8" ht="15" customHeight="1"/>
    <row r="109" spans="1:8" ht="15" customHeight="1">
      <c r="C109" s="119"/>
      <c r="D109" s="119"/>
      <c r="E109" s="119"/>
    </row>
    <row r="110" spans="1:8" ht="15" customHeight="1"/>
    <row r="111" spans="1:8" ht="15" customHeight="1">
      <c r="A111" s="420" t="s">
        <v>704</v>
      </c>
      <c r="B111" s="420"/>
      <c r="C111" s="420"/>
      <c r="D111" s="420"/>
      <c r="E111" s="420"/>
    </row>
    <row r="112" spans="1:8" ht="15" customHeight="1">
      <c r="A112" s="420"/>
      <c r="B112" s="420"/>
      <c r="C112" s="420"/>
      <c r="D112" s="420"/>
      <c r="E112" s="420"/>
    </row>
    <row r="113" spans="1:7">
      <c r="A113" s="420"/>
      <c r="B113" s="420"/>
      <c r="C113" s="420"/>
      <c r="D113" s="420"/>
      <c r="E113" s="420"/>
    </row>
    <row r="114" spans="1:7" ht="15.75">
      <c r="A114" s="109"/>
      <c r="B114" s="419">
        <v>45657</v>
      </c>
      <c r="C114" s="419"/>
      <c r="D114" s="419">
        <v>46022</v>
      </c>
      <c r="E114" s="419"/>
    </row>
    <row r="115" spans="1:7" ht="16.5" thickBot="1">
      <c r="A115" s="111"/>
      <c r="B115" s="158" t="s">
        <v>47</v>
      </c>
      <c r="C115" s="158" t="s">
        <v>48</v>
      </c>
      <c r="D115" s="158" t="s">
        <v>47</v>
      </c>
      <c r="E115" s="158" t="s">
        <v>48</v>
      </c>
    </row>
    <row r="116" spans="1:7" ht="15.75" thickBot="1">
      <c r="A116" s="120" t="s">
        <v>52</v>
      </c>
      <c r="B116" s="121">
        <v>117</v>
      </c>
      <c r="C116" s="121">
        <v>93.2</v>
      </c>
      <c r="D116" s="168">
        <v>106.69291845493601</v>
      </c>
      <c r="E116" s="121">
        <v>84.7</v>
      </c>
      <c r="G116" s="34" t="s">
        <v>0</v>
      </c>
    </row>
    <row r="117" spans="1:7" ht="16.5" thickBot="1">
      <c r="A117" s="152" t="s">
        <v>711</v>
      </c>
      <c r="B117" s="153">
        <v>117</v>
      </c>
      <c r="C117" s="153">
        <f>SUM(C116)</f>
        <v>93.2</v>
      </c>
      <c r="D117" s="153">
        <v>106.69291845493601</v>
      </c>
      <c r="E117" s="153">
        <v>84.7</v>
      </c>
    </row>
    <row r="118" spans="1:7" ht="16.5" thickBot="1">
      <c r="A118" s="169"/>
      <c r="B118" s="170"/>
      <c r="C118" s="170"/>
      <c r="D118" s="170"/>
      <c r="E118" s="170"/>
    </row>
    <row r="119" spans="1:7" ht="16.5" thickBot="1">
      <c r="A119" s="154" t="s">
        <v>1</v>
      </c>
      <c r="B119" s="155">
        <v>117</v>
      </c>
      <c r="C119" s="155">
        <f>SUM(C117)</f>
        <v>93.2</v>
      </c>
      <c r="D119" s="155">
        <v>106.69291845493601</v>
      </c>
      <c r="E119" s="155">
        <v>84.7</v>
      </c>
    </row>
    <row r="122" spans="1:7">
      <c r="A122" s="422" t="s">
        <v>83</v>
      </c>
      <c r="B122" s="422"/>
      <c r="C122" s="422"/>
      <c r="D122" s="422"/>
      <c r="E122" s="422"/>
    </row>
    <row r="123" spans="1:7">
      <c r="A123" s="422"/>
      <c r="B123" s="422"/>
      <c r="C123" s="422"/>
      <c r="D123" s="422"/>
      <c r="E123" s="422"/>
    </row>
    <row r="124" spans="1:7">
      <c r="A124" s="422"/>
      <c r="B124" s="422"/>
      <c r="C124" s="422"/>
      <c r="D124" s="422"/>
      <c r="E124" s="422"/>
    </row>
    <row r="125" spans="1:7" ht="15.75">
      <c r="A125" s="157"/>
      <c r="B125" s="418">
        <v>45657</v>
      </c>
      <c r="C125" s="418"/>
      <c r="D125" s="418">
        <v>46022</v>
      </c>
      <c r="E125" s="418"/>
    </row>
    <row r="126" spans="1:7" ht="16.5" thickBot="1">
      <c r="A126" s="111"/>
      <c r="B126" s="158" t="s">
        <v>47</v>
      </c>
      <c r="C126" s="158" t="s">
        <v>48</v>
      </c>
      <c r="D126" s="158" t="s">
        <v>47</v>
      </c>
      <c r="E126" s="158" t="s">
        <v>48</v>
      </c>
    </row>
    <row r="127" spans="1:7" ht="15.75" thickBot="1">
      <c r="A127" s="120" t="s">
        <v>52</v>
      </c>
      <c r="B127" s="171">
        <v>14</v>
      </c>
      <c r="C127" s="121">
        <v>4.08</v>
      </c>
      <c r="D127" s="171">
        <v>14</v>
      </c>
      <c r="E127" s="121">
        <v>4.08</v>
      </c>
    </row>
    <row r="128" spans="1:7" ht="16.5" thickBot="1">
      <c r="A128" s="152" t="s">
        <v>710</v>
      </c>
      <c r="B128" s="153">
        <v>14</v>
      </c>
      <c r="C128" s="153">
        <v>4.08</v>
      </c>
      <c r="D128" s="153">
        <v>14</v>
      </c>
      <c r="E128" s="153">
        <v>4.08</v>
      </c>
    </row>
    <row r="129" spans="1:12" ht="15.75" thickBot="1">
      <c r="A129" s="117" t="s">
        <v>52</v>
      </c>
      <c r="B129" s="171">
        <v>4.8</v>
      </c>
      <c r="C129" s="121">
        <v>1.63</v>
      </c>
      <c r="D129" s="171">
        <v>4.8</v>
      </c>
      <c r="E129" s="121">
        <v>1.63</v>
      </c>
    </row>
    <row r="130" spans="1:12" ht="16.5" thickBot="1">
      <c r="A130" s="152" t="s">
        <v>711</v>
      </c>
      <c r="B130" s="153">
        <v>4.8</v>
      </c>
      <c r="C130" s="153">
        <v>1.63</v>
      </c>
      <c r="D130" s="153">
        <v>4.8</v>
      </c>
      <c r="E130" s="153">
        <v>1.63</v>
      </c>
    </row>
    <row r="131" spans="1:12" ht="15.75" thickBot="1">
      <c r="A131" s="117" t="s">
        <v>52</v>
      </c>
      <c r="B131" s="171">
        <v>210.71999999999997</v>
      </c>
      <c r="C131" s="121">
        <v>210.71999999999997</v>
      </c>
      <c r="D131" s="171">
        <v>210.71999999999997</v>
      </c>
      <c r="E131" s="121">
        <v>210.71999999999997</v>
      </c>
    </row>
    <row r="132" spans="1:12" ht="16.5" thickBot="1">
      <c r="A132" s="152" t="s">
        <v>731</v>
      </c>
      <c r="B132" s="153">
        <v>210.71999999999997</v>
      </c>
      <c r="C132" s="153">
        <v>210.71999999999997</v>
      </c>
      <c r="D132" s="153">
        <v>210.71999999999997</v>
      </c>
      <c r="E132" s="153">
        <v>210.71999999999997</v>
      </c>
    </row>
    <row r="133" spans="1:12" ht="16.5" thickBot="1">
      <c r="A133" s="169"/>
      <c r="B133" s="170"/>
      <c r="C133" s="170"/>
      <c r="D133" s="170"/>
      <c r="E133" s="170"/>
    </row>
    <row r="134" spans="1:12" ht="16.5" thickBot="1">
      <c r="A134" s="154" t="s">
        <v>1</v>
      </c>
      <c r="B134" s="155">
        <v>229.51999999999998</v>
      </c>
      <c r="C134" s="155">
        <v>216.42999999999998</v>
      </c>
      <c r="D134" s="155">
        <v>229.51999999999998</v>
      </c>
      <c r="E134" s="155">
        <v>216.42999999999998</v>
      </c>
      <c r="F134" s="34" t="s">
        <v>0</v>
      </c>
    </row>
    <row r="136" spans="1:12">
      <c r="L136" s="119" t="s">
        <v>0</v>
      </c>
    </row>
    <row r="137" spans="1:12">
      <c r="A137" s="420" t="s">
        <v>84</v>
      </c>
      <c r="B137" s="420"/>
      <c r="C137" s="420"/>
      <c r="D137" s="420"/>
      <c r="E137" s="420"/>
    </row>
    <row r="138" spans="1:12">
      <c r="A138" s="420"/>
      <c r="B138" s="420"/>
      <c r="C138" s="420"/>
      <c r="D138" s="420"/>
      <c r="E138" s="420"/>
    </row>
    <row r="139" spans="1:12">
      <c r="A139" s="420"/>
      <c r="B139" s="420"/>
      <c r="C139" s="420"/>
      <c r="D139" s="420"/>
      <c r="E139" s="420"/>
    </row>
    <row r="140" spans="1:12" ht="15.75">
      <c r="A140" s="109"/>
      <c r="B140" s="419">
        <v>45657</v>
      </c>
      <c r="C140" s="419"/>
      <c r="D140" s="419">
        <v>46022</v>
      </c>
      <c r="E140" s="419"/>
      <c r="L140" s="119"/>
    </row>
    <row r="141" spans="1:12" ht="16.5" thickBot="1">
      <c r="A141" s="111"/>
      <c r="B141" s="158" t="s">
        <v>47</v>
      </c>
      <c r="C141" s="158" t="s">
        <v>48</v>
      </c>
      <c r="D141" s="158" t="s">
        <v>47</v>
      </c>
      <c r="E141" s="158" t="s">
        <v>48</v>
      </c>
    </row>
    <row r="142" spans="1:12" ht="15.75" thickBot="1">
      <c r="A142" s="120" t="s">
        <v>52</v>
      </c>
      <c r="B142" s="121">
        <v>15.77</v>
      </c>
      <c r="C142" s="121">
        <v>2.6221999999999999</v>
      </c>
      <c r="D142" s="168">
        <v>14.77488</v>
      </c>
      <c r="E142" s="121">
        <v>4.2670000000000003</v>
      </c>
    </row>
    <row r="143" spans="1:12" ht="16.5" thickBot="1">
      <c r="A143" s="152" t="s">
        <v>711</v>
      </c>
      <c r="B143" s="153">
        <v>15.77</v>
      </c>
      <c r="C143" s="153">
        <f>SUM(C142)</f>
        <v>2.6221999999999999</v>
      </c>
      <c r="D143" s="233">
        <v>14.77488</v>
      </c>
      <c r="E143" s="153">
        <v>4.2670000000000003</v>
      </c>
    </row>
    <row r="144" spans="1:12" ht="16.5" thickBot="1">
      <c r="A144" s="169"/>
      <c r="B144" s="170"/>
      <c r="C144" s="170"/>
      <c r="D144" s="237" t="s">
        <v>0</v>
      </c>
      <c r="E144" s="170"/>
    </row>
    <row r="145" spans="1:17" ht="16.5" thickBot="1">
      <c r="A145" s="154" t="s">
        <v>1</v>
      </c>
      <c r="B145" s="155">
        <v>15.77</v>
      </c>
      <c r="C145" s="155">
        <f>SUM(C143)</f>
        <v>2.6221999999999999</v>
      </c>
      <c r="D145" s="234">
        <v>14.77488</v>
      </c>
      <c r="E145" s="155">
        <v>4.2670000000000003</v>
      </c>
    </row>
    <row r="148" spans="1:17">
      <c r="A148" s="420" t="s">
        <v>85</v>
      </c>
      <c r="B148" s="420"/>
      <c r="C148" s="420"/>
      <c r="D148" s="420"/>
      <c r="E148" s="420"/>
    </row>
    <row r="149" spans="1:17">
      <c r="A149" s="420"/>
      <c r="B149" s="420"/>
      <c r="C149" s="420"/>
      <c r="D149" s="420"/>
      <c r="E149" s="420"/>
    </row>
    <row r="150" spans="1:17" ht="15.75">
      <c r="A150" s="420"/>
      <c r="B150" s="420"/>
      <c r="C150" s="420"/>
      <c r="D150" s="420"/>
      <c r="E150" s="420"/>
      <c r="I150" s="172"/>
      <c r="J150" s="172"/>
      <c r="K150" s="172"/>
      <c r="L150" s="172"/>
      <c r="M150" s="172"/>
    </row>
    <row r="151" spans="1:17" ht="15.75">
      <c r="A151" s="109"/>
      <c r="B151" s="418">
        <v>45657</v>
      </c>
      <c r="C151" s="418"/>
      <c r="D151" s="418">
        <v>46022</v>
      </c>
      <c r="E151" s="418"/>
    </row>
    <row r="152" spans="1:17" ht="19.5" thickBot="1">
      <c r="A152" s="111"/>
      <c r="B152" s="158" t="s">
        <v>723</v>
      </c>
      <c r="C152" s="158" t="s">
        <v>48</v>
      </c>
      <c r="D152" s="158" t="s">
        <v>723</v>
      </c>
      <c r="E152" s="158" t="s">
        <v>48</v>
      </c>
    </row>
    <row r="153" spans="1:17" ht="16.149999999999999" customHeight="1" thickBot="1">
      <c r="A153" s="120" t="s">
        <v>4</v>
      </c>
      <c r="B153" s="121">
        <v>0</v>
      </c>
      <c r="C153" s="121">
        <v>136.95323311764704</v>
      </c>
      <c r="D153" s="121">
        <v>0</v>
      </c>
      <c r="E153" s="168">
        <v>136.95323311764699</v>
      </c>
      <c r="H153" s="172"/>
      <c r="N153" s="172"/>
      <c r="O153" s="172"/>
      <c r="P153" s="172"/>
      <c r="Q153" s="172"/>
    </row>
    <row r="154" spans="1:17" ht="16.5" thickBot="1">
      <c r="A154" s="173" t="s">
        <v>710</v>
      </c>
      <c r="B154" s="174">
        <v>0</v>
      </c>
      <c r="C154" s="175">
        <v>136.95323311764704</v>
      </c>
      <c r="D154" s="175">
        <v>0</v>
      </c>
      <c r="E154" s="235">
        <v>136.95323311764704</v>
      </c>
    </row>
    <row r="155" spans="1:17" ht="15.75" thickBot="1">
      <c r="A155" s="117" t="s">
        <v>4</v>
      </c>
      <c r="B155" s="118">
        <v>0</v>
      </c>
      <c r="C155" s="176">
        <v>74.364705882352951</v>
      </c>
      <c r="D155" s="176">
        <v>0</v>
      </c>
      <c r="E155" s="236">
        <v>74.364705882352951</v>
      </c>
    </row>
    <row r="156" spans="1:17" ht="16.899999999999999" customHeight="1" thickBot="1">
      <c r="A156" s="173" t="s">
        <v>713</v>
      </c>
      <c r="B156" s="174">
        <v>0</v>
      </c>
      <c r="C156" s="175">
        <v>74.364705882352951</v>
      </c>
      <c r="D156" s="175">
        <v>0</v>
      </c>
      <c r="E156" s="235">
        <v>74.364705882352951</v>
      </c>
    </row>
    <row r="157" spans="1:17" ht="16.899999999999999" customHeight="1" thickBot="1">
      <c r="A157" s="152" t="s">
        <v>70</v>
      </c>
      <c r="B157" s="153">
        <v>0</v>
      </c>
      <c r="C157" s="153">
        <v>211.317939</v>
      </c>
      <c r="D157" s="153">
        <v>0</v>
      </c>
      <c r="E157" s="153">
        <v>211.317939</v>
      </c>
    </row>
    <row r="158" spans="1:17" ht="16.899999999999999" customHeight="1">
      <c r="A158" s="177"/>
      <c r="B158" s="145"/>
      <c r="C158" s="178"/>
      <c r="D158" s="145"/>
      <c r="E158" s="178"/>
    </row>
    <row r="159" spans="1:17" ht="15.75" thickBot="1">
      <c r="A159" s="117" t="s">
        <v>4</v>
      </c>
      <c r="B159" s="118">
        <v>0</v>
      </c>
      <c r="C159" s="118">
        <v>107</v>
      </c>
      <c r="D159" s="118">
        <v>0</v>
      </c>
      <c r="E159" s="118">
        <v>107</v>
      </c>
    </row>
    <row r="160" spans="1:17" ht="16.5" thickBot="1">
      <c r="A160" s="152" t="s">
        <v>711</v>
      </c>
      <c r="B160" s="153">
        <v>0</v>
      </c>
      <c r="C160" s="153">
        <v>107</v>
      </c>
      <c r="D160" s="153">
        <v>0</v>
      </c>
      <c r="E160" s="153">
        <v>107</v>
      </c>
    </row>
    <row r="161" spans="1:13" ht="16.5" thickBot="1">
      <c r="A161" s="169"/>
      <c r="B161" s="170"/>
      <c r="C161" s="170"/>
      <c r="D161" s="170"/>
      <c r="E161" s="170"/>
    </row>
    <row r="162" spans="1:13" ht="16.5" thickBot="1">
      <c r="A162" s="154" t="s">
        <v>1</v>
      </c>
      <c r="B162" s="155">
        <v>0</v>
      </c>
      <c r="C162" s="155">
        <v>318.31793900000002</v>
      </c>
      <c r="D162" s="155">
        <v>0</v>
      </c>
      <c r="E162" s="155">
        <v>318.31793900000002</v>
      </c>
      <c r="F162" s="34" t="s">
        <v>0</v>
      </c>
      <c r="G162" s="34" t="s">
        <v>0</v>
      </c>
    </row>
    <row r="165" spans="1:13">
      <c r="A165" s="420" t="s">
        <v>86</v>
      </c>
      <c r="B165" s="420"/>
      <c r="C165" s="420"/>
      <c r="D165" s="420"/>
      <c r="E165" s="420"/>
    </row>
    <row r="166" spans="1:13">
      <c r="A166" s="420"/>
      <c r="B166" s="420"/>
      <c r="C166" s="420"/>
      <c r="D166" s="420"/>
      <c r="E166" s="420"/>
    </row>
    <row r="167" spans="1:13" ht="15.75">
      <c r="A167" s="420"/>
      <c r="B167" s="420"/>
      <c r="C167" s="420"/>
      <c r="D167" s="420"/>
      <c r="E167" s="420"/>
      <c r="I167" s="172"/>
      <c r="J167" s="172"/>
      <c r="K167" s="172"/>
      <c r="L167" s="172"/>
      <c r="M167" s="172"/>
    </row>
    <row r="168" spans="1:13" ht="15.75">
      <c r="A168" s="109"/>
      <c r="B168" s="419">
        <v>45657</v>
      </c>
      <c r="C168" s="419"/>
      <c r="D168" s="419">
        <v>46022</v>
      </c>
      <c r="E168" s="419"/>
    </row>
    <row r="169" spans="1:13" ht="19.5" thickBot="1">
      <c r="A169" s="111"/>
      <c r="B169" s="158" t="s">
        <v>724</v>
      </c>
      <c r="C169" s="158" t="s">
        <v>48</v>
      </c>
      <c r="D169" s="158" t="s">
        <v>724</v>
      </c>
      <c r="E169" s="158" t="s">
        <v>48</v>
      </c>
    </row>
    <row r="170" spans="1:13" ht="16.149999999999999" customHeight="1" thickBot="1">
      <c r="A170" s="120" t="s">
        <v>60</v>
      </c>
      <c r="B170" s="121">
        <v>0</v>
      </c>
      <c r="C170" s="121">
        <v>62.75</v>
      </c>
      <c r="D170" s="168">
        <v>0</v>
      </c>
      <c r="E170" s="121">
        <v>62.75</v>
      </c>
    </row>
    <row r="171" spans="1:13" ht="16.5" thickBot="1">
      <c r="A171" s="152" t="s">
        <v>713</v>
      </c>
      <c r="B171" s="153">
        <v>0</v>
      </c>
      <c r="C171" s="153">
        <v>62.75</v>
      </c>
      <c r="D171" s="153">
        <v>0</v>
      </c>
      <c r="E171" s="153">
        <v>62.75</v>
      </c>
    </row>
    <row r="172" spans="1:13" ht="16.5" thickBot="1">
      <c r="A172" s="169"/>
      <c r="B172" s="170"/>
      <c r="C172" s="170"/>
      <c r="D172" s="170"/>
      <c r="E172" s="170"/>
    </row>
    <row r="173" spans="1:13" ht="16.5" thickBot="1">
      <c r="A173" s="154" t="s">
        <v>1</v>
      </c>
      <c r="B173" s="155">
        <v>0</v>
      </c>
      <c r="C173" s="155">
        <v>62.75</v>
      </c>
      <c r="D173" s="155">
        <v>0</v>
      </c>
      <c r="E173" s="155">
        <v>62.75</v>
      </c>
    </row>
    <row r="176" spans="1:13">
      <c r="A176" s="420" t="s">
        <v>87</v>
      </c>
      <c r="B176" s="420"/>
      <c r="C176" s="420"/>
      <c r="D176" s="420"/>
      <c r="E176" s="420"/>
    </row>
    <row r="177" spans="1:8" ht="14.65" customHeight="1">
      <c r="A177" s="420"/>
      <c r="B177" s="420"/>
      <c r="C177" s="420"/>
      <c r="D177" s="420"/>
      <c r="E177" s="420"/>
    </row>
    <row r="178" spans="1:8" ht="14.65" customHeight="1">
      <c r="A178" s="420"/>
      <c r="B178" s="420"/>
      <c r="C178" s="420"/>
      <c r="D178" s="420"/>
      <c r="E178" s="420"/>
    </row>
    <row r="179" spans="1:8" ht="14.65" customHeight="1">
      <c r="A179" s="157"/>
      <c r="B179" s="418">
        <v>45657</v>
      </c>
      <c r="C179" s="418"/>
      <c r="D179" s="418">
        <v>46022</v>
      </c>
      <c r="E179" s="418"/>
    </row>
    <row r="180" spans="1:8" ht="16.5" thickBot="1">
      <c r="A180" s="111"/>
      <c r="B180" s="158" t="s">
        <v>47</v>
      </c>
      <c r="C180" s="158" t="s">
        <v>48</v>
      </c>
      <c r="D180" s="158" t="s">
        <v>47</v>
      </c>
      <c r="E180" s="158" t="s">
        <v>48</v>
      </c>
    </row>
    <row r="181" spans="1:8" ht="15">
      <c r="A181" s="120" t="s">
        <v>52</v>
      </c>
      <c r="B181" s="162">
        <v>7.9057599999999999</v>
      </c>
      <c r="C181" s="160">
        <v>7.9057599999999999</v>
      </c>
      <c r="D181" s="160">
        <v>6.15</v>
      </c>
      <c r="E181" s="160">
        <v>1.9057599999999999</v>
      </c>
      <c r="G181" s="179"/>
    </row>
    <row r="182" spans="1:8" ht="15">
      <c r="A182" s="120" t="s">
        <v>4</v>
      </c>
      <c r="B182" s="160">
        <v>310</v>
      </c>
      <c r="C182" s="160">
        <v>62</v>
      </c>
      <c r="D182" s="160">
        <v>212</v>
      </c>
      <c r="E182" s="160">
        <v>62</v>
      </c>
      <c r="F182" s="34" t="s">
        <v>0</v>
      </c>
      <c r="G182" s="179"/>
    </row>
    <row r="183" spans="1:8" ht="15">
      <c r="A183" s="120" t="s">
        <v>51</v>
      </c>
      <c r="B183" s="160">
        <v>404</v>
      </c>
      <c r="C183" s="160">
        <v>205.85</v>
      </c>
      <c r="D183" s="161">
        <v>411.7</v>
      </c>
      <c r="E183" s="160">
        <v>205.82999999999998</v>
      </c>
      <c r="G183" s="179"/>
    </row>
    <row r="184" spans="1:8" ht="15.75" thickBot="1">
      <c r="A184" s="120" t="s">
        <v>53</v>
      </c>
      <c r="B184" s="160">
        <v>224.5</v>
      </c>
      <c r="C184" s="160">
        <v>112</v>
      </c>
      <c r="D184" s="161">
        <v>224</v>
      </c>
      <c r="E184" s="160">
        <v>112</v>
      </c>
      <c r="G184" s="179"/>
      <c r="H184" s="119" t="s">
        <v>0</v>
      </c>
    </row>
    <row r="185" spans="1:8" ht="16.5" thickBot="1">
      <c r="A185" s="152" t="s">
        <v>714</v>
      </c>
      <c r="B185" s="153">
        <v>947</v>
      </c>
      <c r="C185" s="153">
        <v>387.75576000000001</v>
      </c>
      <c r="D185" s="153">
        <f>SUM(D181:D184)</f>
        <v>853.85</v>
      </c>
      <c r="E185" s="153">
        <v>381.73575999999997</v>
      </c>
    </row>
    <row r="186" spans="1:8" ht="15">
      <c r="A186" s="120" t="s">
        <v>52</v>
      </c>
      <c r="B186" s="160">
        <v>6</v>
      </c>
      <c r="C186" s="160">
        <v>6.2495380000000003</v>
      </c>
      <c r="D186" s="161">
        <v>6.2495380000000003</v>
      </c>
      <c r="E186" s="160">
        <v>6.2495380000000003</v>
      </c>
      <c r="G186" s="179"/>
    </row>
    <row r="187" spans="1:8" ht="15">
      <c r="A187" s="120" t="s">
        <v>51</v>
      </c>
      <c r="B187" s="160">
        <v>512</v>
      </c>
      <c r="C187" s="160">
        <v>289</v>
      </c>
      <c r="D187" s="166">
        <v>242</v>
      </c>
      <c r="E187" s="160">
        <v>117</v>
      </c>
      <c r="F187" s="119" t="s">
        <v>0</v>
      </c>
      <c r="G187" s="119"/>
    </row>
    <row r="188" spans="1:8" ht="15.75" thickBot="1">
      <c r="A188" s="135" t="s">
        <v>62</v>
      </c>
      <c r="B188" s="180">
        <v>480</v>
      </c>
      <c r="C188" s="180">
        <v>201</v>
      </c>
      <c r="D188" s="181">
        <v>606</v>
      </c>
      <c r="E188" s="180">
        <v>268</v>
      </c>
      <c r="F188" s="179" t="s">
        <v>0</v>
      </c>
    </row>
    <row r="189" spans="1:8" ht="16.5" thickBot="1">
      <c r="A189" s="152" t="s">
        <v>711</v>
      </c>
      <c r="B189" s="153">
        <v>998</v>
      </c>
      <c r="C189" s="153">
        <v>496.24953799999997</v>
      </c>
      <c r="D189" s="153">
        <f>SUM(D186:D188)</f>
        <v>854.24953800000003</v>
      </c>
      <c r="E189" s="153">
        <v>391.24953800000003</v>
      </c>
    </row>
    <row r="190" spans="1:8" ht="15">
      <c r="A190" s="120" t="s">
        <v>52</v>
      </c>
      <c r="B190" s="160">
        <v>248.44</v>
      </c>
      <c r="C190" s="160">
        <v>242.96099999999998</v>
      </c>
      <c r="D190" s="161">
        <v>238.03</v>
      </c>
      <c r="E190" s="160">
        <v>232.71064000000001</v>
      </c>
      <c r="G190" s="179"/>
    </row>
    <row r="191" spans="1:8" ht="15.75" thickBot="1">
      <c r="A191" s="120" t="s">
        <v>60</v>
      </c>
      <c r="B191" s="161">
        <v>35</v>
      </c>
      <c r="C191" s="160">
        <v>22.75</v>
      </c>
      <c r="D191" s="161">
        <v>35</v>
      </c>
      <c r="E191" s="160">
        <v>22.75</v>
      </c>
      <c r="G191" s="179"/>
      <c r="H191" s="119"/>
    </row>
    <row r="192" spans="1:8" ht="16.5" thickBot="1">
      <c r="A192" s="152" t="s">
        <v>731</v>
      </c>
      <c r="B192" s="153">
        <v>283.44</v>
      </c>
      <c r="C192" s="153">
        <v>265.71100000000001</v>
      </c>
      <c r="D192" s="153">
        <v>273.02999999999997</v>
      </c>
      <c r="E192" s="153">
        <v>255.46064000000001</v>
      </c>
    </row>
    <row r="193" spans="1:16384" s="34" customFormat="1" ht="15.75" thickBot="1">
      <c r="A193" s="135" t="s">
        <v>52</v>
      </c>
      <c r="B193" s="180">
        <v>1.5</v>
      </c>
      <c r="C193" s="180">
        <v>0.88634999999999997</v>
      </c>
      <c r="D193" s="181">
        <v>1.5</v>
      </c>
      <c r="E193" s="180">
        <v>0.88639999999999997</v>
      </c>
      <c r="F193" s="135"/>
      <c r="G193" s="180"/>
      <c r="H193" s="180"/>
      <c r="I193" s="181"/>
      <c r="J193" s="180"/>
      <c r="K193" s="135"/>
      <c r="L193" s="180"/>
      <c r="M193" s="180"/>
      <c r="N193" s="181"/>
      <c r="O193" s="180"/>
      <c r="P193" s="135"/>
      <c r="Q193" s="180"/>
      <c r="R193" s="180"/>
      <c r="S193" s="181"/>
      <c r="T193" s="180"/>
      <c r="U193" s="135"/>
      <c r="V193" s="180"/>
      <c r="W193" s="180"/>
      <c r="X193" s="181"/>
      <c r="Y193" s="180"/>
      <c r="Z193" s="135"/>
      <c r="AA193" s="180"/>
      <c r="AB193" s="180"/>
      <c r="AC193" s="181"/>
      <c r="AD193" s="180"/>
      <c r="AE193" s="135"/>
      <c r="AF193" s="180"/>
      <c r="AG193" s="180"/>
      <c r="AH193" s="181"/>
      <c r="AI193" s="180"/>
      <c r="AJ193" s="135"/>
      <c r="AK193" s="180"/>
      <c r="AL193" s="180"/>
      <c r="AM193" s="181"/>
      <c r="AN193" s="180"/>
      <c r="AO193" s="135"/>
      <c r="AP193" s="180"/>
      <c r="AQ193" s="180"/>
      <c r="AR193" s="181"/>
      <c r="AS193" s="180"/>
      <c r="AT193" s="135"/>
      <c r="AU193" s="180"/>
      <c r="AV193" s="180"/>
      <c r="AW193" s="181"/>
      <c r="AX193" s="180"/>
      <c r="AY193" s="135"/>
      <c r="AZ193" s="180"/>
      <c r="BA193" s="180"/>
      <c r="BB193" s="181"/>
      <c r="BC193" s="180"/>
      <c r="BD193" s="135"/>
      <c r="BE193" s="180"/>
      <c r="BF193" s="180"/>
      <c r="BG193" s="181"/>
      <c r="BH193" s="180"/>
      <c r="BI193" s="135"/>
      <c r="BJ193" s="180"/>
      <c r="BK193" s="180"/>
      <c r="BL193" s="181"/>
      <c r="BM193" s="180"/>
      <c r="BN193" s="135"/>
      <c r="BO193" s="180"/>
      <c r="BP193" s="180"/>
      <c r="BQ193" s="181"/>
      <c r="BR193" s="180"/>
      <c r="BS193" s="135"/>
      <c r="BT193" s="180"/>
      <c r="BU193" s="180"/>
      <c r="BV193" s="181"/>
      <c r="BW193" s="180"/>
      <c r="BX193" s="135"/>
      <c r="BY193" s="180"/>
      <c r="BZ193" s="180"/>
      <c r="CA193" s="181"/>
      <c r="CB193" s="180"/>
      <c r="CC193" s="135"/>
      <c r="CD193" s="180"/>
      <c r="CE193" s="180"/>
      <c r="CF193" s="181"/>
      <c r="CG193" s="180"/>
      <c r="CH193" s="135"/>
      <c r="CI193" s="180"/>
      <c r="CJ193" s="180"/>
      <c r="CK193" s="181"/>
      <c r="CL193" s="180"/>
      <c r="CM193" s="135"/>
      <c r="CN193" s="180"/>
      <c r="CO193" s="180"/>
      <c r="CP193" s="181"/>
      <c r="CQ193" s="180"/>
      <c r="CR193" s="135"/>
      <c r="CS193" s="180"/>
      <c r="CT193" s="180"/>
      <c r="CU193" s="181"/>
      <c r="CV193" s="180"/>
      <c r="CW193" s="135"/>
      <c r="CX193" s="180"/>
      <c r="CY193" s="180"/>
      <c r="CZ193" s="181"/>
      <c r="DA193" s="180"/>
      <c r="DB193" s="135"/>
      <c r="DC193" s="180"/>
      <c r="DD193" s="180"/>
      <c r="DE193" s="181"/>
      <c r="DF193" s="180"/>
      <c r="DG193" s="135"/>
      <c r="DH193" s="180"/>
      <c r="DI193" s="180"/>
      <c r="DJ193" s="181"/>
      <c r="DK193" s="180"/>
      <c r="DL193" s="135"/>
      <c r="DM193" s="180"/>
      <c r="DN193" s="180"/>
      <c r="DO193" s="181"/>
      <c r="DP193" s="180"/>
      <c r="DQ193" s="135"/>
      <c r="DR193" s="180"/>
      <c r="DS193" s="180"/>
      <c r="DT193" s="181"/>
      <c r="DU193" s="180"/>
      <c r="DV193" s="135"/>
      <c r="DW193" s="180"/>
      <c r="DX193" s="180"/>
      <c r="DY193" s="181"/>
      <c r="DZ193" s="180"/>
      <c r="EA193" s="135"/>
      <c r="EB193" s="180"/>
      <c r="EC193" s="180"/>
      <c r="ED193" s="181"/>
      <c r="EE193" s="180"/>
      <c r="EF193" s="135"/>
      <c r="EG193" s="180"/>
      <c r="EH193" s="180"/>
      <c r="EI193" s="181"/>
      <c r="EJ193" s="180"/>
      <c r="EK193" s="135"/>
      <c r="EL193" s="180"/>
      <c r="EM193" s="180"/>
      <c r="EN193" s="181"/>
      <c r="EO193" s="180"/>
      <c r="EP193" s="135"/>
      <c r="EQ193" s="180"/>
      <c r="ER193" s="180"/>
      <c r="ES193" s="181"/>
      <c r="ET193" s="180"/>
      <c r="EU193" s="135"/>
      <c r="EV193" s="180"/>
      <c r="EW193" s="180"/>
      <c r="EX193" s="181"/>
      <c r="EY193" s="180"/>
      <c r="EZ193" s="135"/>
      <c r="FA193" s="180"/>
      <c r="FB193" s="180"/>
      <c r="FC193" s="181"/>
      <c r="FD193" s="180"/>
      <c r="FE193" s="135"/>
      <c r="FF193" s="180"/>
      <c r="FG193" s="180"/>
      <c r="FH193" s="181"/>
      <c r="FI193" s="180"/>
      <c r="FJ193" s="135"/>
      <c r="FK193" s="180"/>
      <c r="FL193" s="180"/>
      <c r="FM193" s="181"/>
      <c r="FN193" s="180"/>
      <c r="FO193" s="135"/>
      <c r="FP193" s="180"/>
      <c r="FQ193" s="180"/>
      <c r="FR193" s="181"/>
      <c r="FS193" s="180"/>
      <c r="FT193" s="135"/>
      <c r="FU193" s="180"/>
      <c r="FV193" s="180"/>
      <c r="FW193" s="181"/>
      <c r="FX193" s="180"/>
      <c r="FY193" s="135"/>
      <c r="FZ193" s="180"/>
      <c r="GA193" s="180"/>
      <c r="GB193" s="181"/>
      <c r="GC193" s="180"/>
      <c r="GD193" s="135"/>
      <c r="GE193" s="180"/>
      <c r="GF193" s="180"/>
      <c r="GG193" s="181"/>
      <c r="GH193" s="180"/>
      <c r="GI193" s="135"/>
      <c r="GJ193" s="180"/>
      <c r="GK193" s="180"/>
      <c r="GL193" s="181"/>
      <c r="GM193" s="180"/>
      <c r="GN193" s="135"/>
      <c r="GO193" s="180"/>
      <c r="GP193" s="180"/>
      <c r="GQ193" s="181"/>
      <c r="GR193" s="180"/>
      <c r="GS193" s="135"/>
      <c r="GT193" s="180"/>
      <c r="GU193" s="180"/>
      <c r="GV193" s="181"/>
      <c r="GW193" s="180"/>
      <c r="GX193" s="135"/>
      <c r="GY193" s="180"/>
      <c r="GZ193" s="180"/>
      <c r="HA193" s="181"/>
      <c r="HB193" s="180"/>
      <c r="HC193" s="135"/>
      <c r="HD193" s="180"/>
      <c r="HE193" s="180"/>
      <c r="HF193" s="181"/>
      <c r="HG193" s="180"/>
      <c r="HH193" s="135"/>
      <c r="HI193" s="180"/>
      <c r="HJ193" s="180"/>
      <c r="HK193" s="181"/>
      <c r="HL193" s="180"/>
      <c r="HM193" s="135"/>
      <c r="HN193" s="180"/>
      <c r="HO193" s="180"/>
      <c r="HP193" s="181"/>
      <c r="HQ193" s="180"/>
      <c r="HR193" s="135"/>
      <c r="HS193" s="180"/>
      <c r="HT193" s="180"/>
      <c r="HU193" s="181"/>
      <c r="HV193" s="180"/>
      <c r="HW193" s="135"/>
      <c r="HX193" s="180"/>
      <c r="HY193" s="180"/>
      <c r="HZ193" s="181"/>
      <c r="IA193" s="180"/>
      <c r="IB193" s="135"/>
      <c r="IC193" s="180"/>
      <c r="ID193" s="180"/>
      <c r="IE193" s="181"/>
      <c r="IF193" s="180"/>
      <c r="IG193" s="135"/>
      <c r="IH193" s="180"/>
      <c r="II193" s="180"/>
      <c r="IJ193" s="181"/>
      <c r="IK193" s="180"/>
      <c r="IL193" s="135"/>
      <c r="IM193" s="180"/>
      <c r="IN193" s="180"/>
      <c r="IO193" s="181"/>
      <c r="IP193" s="180"/>
      <c r="IQ193" s="135"/>
      <c r="IR193" s="180"/>
      <c r="IS193" s="180"/>
      <c r="IT193" s="181"/>
      <c r="IU193" s="180"/>
      <c r="IV193" s="135"/>
      <c r="IW193" s="180"/>
      <c r="IX193" s="180"/>
      <c r="IY193" s="181"/>
      <c r="IZ193" s="180"/>
      <c r="JA193" s="135"/>
      <c r="JB193" s="180"/>
      <c r="JC193" s="180"/>
      <c r="JD193" s="181"/>
      <c r="JE193" s="180"/>
      <c r="JF193" s="135"/>
      <c r="JG193" s="180"/>
      <c r="JH193" s="180"/>
      <c r="JI193" s="181"/>
      <c r="JJ193" s="180"/>
      <c r="JK193" s="135"/>
      <c r="JL193" s="180"/>
      <c r="JM193" s="180"/>
      <c r="JN193" s="181"/>
      <c r="JO193" s="180"/>
      <c r="JP193" s="135"/>
      <c r="JQ193" s="180"/>
      <c r="JR193" s="180"/>
      <c r="JS193" s="181"/>
      <c r="JT193" s="180"/>
      <c r="JU193" s="135"/>
      <c r="JV193" s="180"/>
      <c r="JW193" s="180"/>
      <c r="JX193" s="181"/>
      <c r="JY193" s="180"/>
      <c r="JZ193" s="135"/>
      <c r="KA193" s="180"/>
      <c r="KB193" s="180"/>
      <c r="KC193" s="181"/>
      <c r="KD193" s="180"/>
      <c r="KE193" s="135"/>
      <c r="KF193" s="180"/>
      <c r="KG193" s="180"/>
      <c r="KH193" s="181"/>
      <c r="KI193" s="180"/>
      <c r="KJ193" s="135"/>
      <c r="KK193" s="180"/>
      <c r="KL193" s="180"/>
      <c r="KM193" s="181"/>
      <c r="KN193" s="180"/>
      <c r="KO193" s="135"/>
      <c r="KP193" s="180"/>
      <c r="KQ193" s="180"/>
      <c r="KR193" s="181"/>
      <c r="KS193" s="180"/>
      <c r="KT193" s="135"/>
      <c r="KU193" s="180"/>
      <c r="KV193" s="180"/>
      <c r="KW193" s="181"/>
      <c r="KX193" s="180"/>
      <c r="KY193" s="135"/>
      <c r="KZ193" s="180"/>
      <c r="LA193" s="180"/>
      <c r="LB193" s="181"/>
      <c r="LC193" s="180"/>
      <c r="LD193" s="135"/>
      <c r="LE193" s="180"/>
      <c r="LF193" s="180"/>
      <c r="LG193" s="181"/>
      <c r="LH193" s="180"/>
      <c r="LI193" s="135"/>
      <c r="LJ193" s="180"/>
      <c r="LK193" s="180"/>
      <c r="LL193" s="181"/>
      <c r="LM193" s="180"/>
      <c r="LN193" s="135"/>
      <c r="LO193" s="180"/>
      <c r="LP193" s="180"/>
      <c r="LQ193" s="181"/>
      <c r="LR193" s="180"/>
      <c r="LS193" s="135"/>
      <c r="LT193" s="180"/>
      <c r="LU193" s="180"/>
      <c r="LV193" s="181"/>
      <c r="LW193" s="180"/>
      <c r="LX193" s="135"/>
      <c r="LY193" s="180"/>
      <c r="LZ193" s="180"/>
      <c r="MA193" s="181"/>
      <c r="MB193" s="180"/>
      <c r="MC193" s="135"/>
      <c r="MD193" s="180"/>
      <c r="ME193" s="180"/>
      <c r="MF193" s="181"/>
      <c r="MG193" s="180"/>
      <c r="MH193" s="135"/>
      <c r="MI193" s="180"/>
      <c r="MJ193" s="180"/>
      <c r="MK193" s="181"/>
      <c r="ML193" s="180"/>
      <c r="MM193" s="135"/>
      <c r="MN193" s="180"/>
      <c r="MO193" s="180"/>
      <c r="MP193" s="181"/>
      <c r="MQ193" s="180"/>
      <c r="MR193" s="135"/>
      <c r="MS193" s="180"/>
      <c r="MT193" s="180"/>
      <c r="MU193" s="181"/>
      <c r="MV193" s="180"/>
      <c r="MW193" s="135"/>
      <c r="MX193" s="180"/>
      <c r="MY193" s="180"/>
      <c r="MZ193" s="181"/>
      <c r="NA193" s="180"/>
      <c r="NB193" s="135"/>
      <c r="NC193" s="180"/>
      <c r="ND193" s="180"/>
      <c r="NE193" s="181"/>
      <c r="NF193" s="180"/>
      <c r="NG193" s="135"/>
      <c r="NH193" s="180"/>
      <c r="NI193" s="180"/>
      <c r="NJ193" s="181"/>
      <c r="NK193" s="180"/>
      <c r="NL193" s="135"/>
      <c r="NM193" s="180"/>
      <c r="NN193" s="180"/>
      <c r="NO193" s="181"/>
      <c r="NP193" s="180"/>
      <c r="NQ193" s="135"/>
      <c r="NR193" s="180"/>
      <c r="NS193" s="180"/>
      <c r="NT193" s="181"/>
      <c r="NU193" s="180"/>
      <c r="NV193" s="135"/>
      <c r="NW193" s="180"/>
      <c r="NX193" s="180"/>
      <c r="NY193" s="181"/>
      <c r="NZ193" s="180"/>
      <c r="OA193" s="135"/>
      <c r="OB193" s="180"/>
      <c r="OC193" s="180"/>
      <c r="OD193" s="181"/>
      <c r="OE193" s="180"/>
      <c r="OF193" s="135"/>
      <c r="OG193" s="180"/>
      <c r="OH193" s="180"/>
      <c r="OI193" s="181"/>
      <c r="OJ193" s="180"/>
      <c r="OK193" s="135"/>
      <c r="OL193" s="180"/>
      <c r="OM193" s="180"/>
      <c r="ON193" s="181"/>
      <c r="OO193" s="180"/>
      <c r="OP193" s="135"/>
      <c r="OQ193" s="180"/>
      <c r="OR193" s="180"/>
      <c r="OS193" s="181"/>
      <c r="OT193" s="180"/>
      <c r="OU193" s="135"/>
      <c r="OV193" s="180"/>
      <c r="OW193" s="180"/>
      <c r="OX193" s="181"/>
      <c r="OY193" s="180"/>
      <c r="OZ193" s="135"/>
      <c r="PA193" s="180"/>
      <c r="PB193" s="180"/>
      <c r="PC193" s="181"/>
      <c r="PD193" s="180"/>
      <c r="PE193" s="135"/>
      <c r="PF193" s="180"/>
      <c r="PG193" s="180"/>
      <c r="PH193" s="181"/>
      <c r="PI193" s="180"/>
      <c r="PJ193" s="135"/>
      <c r="PK193" s="180"/>
      <c r="PL193" s="180"/>
      <c r="PM193" s="181"/>
      <c r="PN193" s="180"/>
      <c r="PO193" s="135"/>
      <c r="PP193" s="180"/>
      <c r="PQ193" s="180"/>
      <c r="PR193" s="181"/>
      <c r="PS193" s="180"/>
      <c r="PT193" s="135"/>
      <c r="PU193" s="180"/>
      <c r="PV193" s="180"/>
      <c r="PW193" s="181"/>
      <c r="PX193" s="180"/>
      <c r="PY193" s="135"/>
      <c r="PZ193" s="180"/>
      <c r="QA193" s="180"/>
      <c r="QB193" s="181"/>
      <c r="QC193" s="180"/>
      <c r="QD193" s="135"/>
      <c r="QE193" s="180"/>
      <c r="QF193" s="180"/>
      <c r="QG193" s="181"/>
      <c r="QH193" s="180"/>
      <c r="QI193" s="135"/>
      <c r="QJ193" s="180"/>
      <c r="QK193" s="180"/>
      <c r="QL193" s="181"/>
      <c r="QM193" s="180"/>
      <c r="QN193" s="135"/>
      <c r="QO193" s="180"/>
      <c r="QP193" s="180"/>
      <c r="QQ193" s="181"/>
      <c r="QR193" s="180"/>
      <c r="QS193" s="135"/>
      <c r="QT193" s="180"/>
      <c r="QU193" s="180"/>
      <c r="QV193" s="181"/>
      <c r="QW193" s="180"/>
      <c r="QX193" s="135"/>
      <c r="QY193" s="180"/>
      <c r="QZ193" s="180"/>
      <c r="RA193" s="181"/>
      <c r="RB193" s="180"/>
      <c r="RC193" s="135"/>
      <c r="RD193" s="180"/>
      <c r="RE193" s="180"/>
      <c r="RF193" s="181"/>
      <c r="RG193" s="180"/>
      <c r="RH193" s="135"/>
      <c r="RI193" s="180"/>
      <c r="RJ193" s="180"/>
      <c r="RK193" s="181"/>
      <c r="RL193" s="180"/>
      <c r="RM193" s="135"/>
      <c r="RN193" s="180"/>
      <c r="RO193" s="180"/>
      <c r="RP193" s="181"/>
      <c r="RQ193" s="180"/>
      <c r="RR193" s="135"/>
      <c r="RS193" s="180"/>
      <c r="RT193" s="180"/>
      <c r="RU193" s="181"/>
      <c r="RV193" s="180"/>
      <c r="RW193" s="135"/>
      <c r="RX193" s="180"/>
      <c r="RY193" s="180"/>
      <c r="RZ193" s="181"/>
      <c r="SA193" s="180"/>
      <c r="SB193" s="135"/>
      <c r="SC193" s="180"/>
      <c r="SD193" s="180"/>
      <c r="SE193" s="181"/>
      <c r="SF193" s="180"/>
      <c r="SG193" s="135"/>
      <c r="SH193" s="180"/>
      <c r="SI193" s="180"/>
      <c r="SJ193" s="181"/>
      <c r="SK193" s="180"/>
      <c r="SL193" s="135"/>
      <c r="SM193" s="180"/>
      <c r="SN193" s="180"/>
      <c r="SO193" s="181"/>
      <c r="SP193" s="180"/>
      <c r="SQ193" s="135"/>
      <c r="SR193" s="180"/>
      <c r="SS193" s="180"/>
      <c r="ST193" s="181"/>
      <c r="SU193" s="180"/>
      <c r="SV193" s="135"/>
      <c r="SW193" s="180"/>
      <c r="SX193" s="180"/>
      <c r="SY193" s="181"/>
      <c r="SZ193" s="180"/>
      <c r="TA193" s="135"/>
      <c r="TB193" s="180"/>
      <c r="TC193" s="180"/>
      <c r="TD193" s="181"/>
      <c r="TE193" s="180"/>
      <c r="TF193" s="135"/>
      <c r="TG193" s="180"/>
      <c r="TH193" s="180"/>
      <c r="TI193" s="181"/>
      <c r="TJ193" s="180"/>
      <c r="TK193" s="135"/>
      <c r="TL193" s="180"/>
      <c r="TM193" s="180"/>
      <c r="TN193" s="181"/>
      <c r="TO193" s="180"/>
      <c r="TP193" s="135"/>
      <c r="TQ193" s="180"/>
      <c r="TR193" s="180"/>
      <c r="TS193" s="181"/>
      <c r="TT193" s="180"/>
      <c r="TU193" s="135"/>
      <c r="TV193" s="180"/>
      <c r="TW193" s="180"/>
      <c r="TX193" s="181"/>
      <c r="TY193" s="180"/>
      <c r="TZ193" s="135"/>
      <c r="UA193" s="180"/>
      <c r="UB193" s="180"/>
      <c r="UC193" s="181"/>
      <c r="UD193" s="180"/>
      <c r="UE193" s="135"/>
      <c r="UF193" s="180"/>
      <c r="UG193" s="180"/>
      <c r="UH193" s="181"/>
      <c r="UI193" s="180"/>
      <c r="UJ193" s="135"/>
      <c r="UK193" s="180"/>
      <c r="UL193" s="180"/>
      <c r="UM193" s="181"/>
      <c r="UN193" s="180"/>
      <c r="UO193" s="135"/>
      <c r="UP193" s="180"/>
      <c r="UQ193" s="180"/>
      <c r="UR193" s="181"/>
      <c r="US193" s="180"/>
      <c r="UT193" s="135"/>
      <c r="UU193" s="180"/>
      <c r="UV193" s="180"/>
      <c r="UW193" s="181"/>
      <c r="UX193" s="180"/>
      <c r="UY193" s="135"/>
      <c r="UZ193" s="180"/>
      <c r="VA193" s="180"/>
      <c r="VB193" s="181"/>
      <c r="VC193" s="180"/>
      <c r="VD193" s="135"/>
      <c r="VE193" s="180"/>
      <c r="VF193" s="180"/>
      <c r="VG193" s="181"/>
      <c r="VH193" s="180"/>
      <c r="VI193" s="135"/>
      <c r="VJ193" s="180"/>
      <c r="VK193" s="180"/>
      <c r="VL193" s="181"/>
      <c r="VM193" s="180"/>
      <c r="VN193" s="135"/>
      <c r="VO193" s="180"/>
      <c r="VP193" s="180"/>
      <c r="VQ193" s="181"/>
      <c r="VR193" s="180"/>
      <c r="VS193" s="135"/>
      <c r="VT193" s="180"/>
      <c r="VU193" s="180"/>
      <c r="VV193" s="181"/>
      <c r="VW193" s="180"/>
      <c r="VX193" s="135"/>
      <c r="VY193" s="180"/>
      <c r="VZ193" s="180"/>
      <c r="WA193" s="181"/>
      <c r="WB193" s="180"/>
      <c r="WC193" s="135"/>
      <c r="WD193" s="180"/>
      <c r="WE193" s="180"/>
      <c r="WF193" s="181"/>
      <c r="WG193" s="180"/>
      <c r="WH193" s="135"/>
      <c r="WI193" s="180"/>
      <c r="WJ193" s="180"/>
      <c r="WK193" s="181"/>
      <c r="WL193" s="180"/>
      <c r="WM193" s="135"/>
      <c r="WN193" s="180"/>
      <c r="WO193" s="180"/>
      <c r="WP193" s="181"/>
      <c r="WQ193" s="180"/>
      <c r="WR193" s="135"/>
      <c r="WS193" s="180"/>
      <c r="WT193" s="180"/>
      <c r="WU193" s="181"/>
      <c r="WV193" s="180"/>
      <c r="WW193" s="135"/>
      <c r="WX193" s="180"/>
      <c r="WY193" s="180"/>
      <c r="WZ193" s="181"/>
      <c r="XA193" s="180"/>
      <c r="XB193" s="135"/>
      <c r="XC193" s="180"/>
      <c r="XD193" s="180"/>
      <c r="XE193" s="181"/>
      <c r="XF193" s="180"/>
      <c r="XG193" s="135"/>
      <c r="XH193" s="180"/>
      <c r="XI193" s="180"/>
      <c r="XJ193" s="181"/>
      <c r="XK193" s="180"/>
      <c r="XL193" s="135"/>
      <c r="XM193" s="180"/>
      <c r="XN193" s="180"/>
      <c r="XO193" s="181"/>
      <c r="XP193" s="180"/>
      <c r="XQ193" s="135"/>
      <c r="XR193" s="180"/>
      <c r="XS193" s="180"/>
      <c r="XT193" s="181"/>
      <c r="XU193" s="180"/>
      <c r="XV193" s="135"/>
      <c r="XW193" s="180"/>
      <c r="XX193" s="180"/>
      <c r="XY193" s="181"/>
      <c r="XZ193" s="180"/>
      <c r="YA193" s="135"/>
      <c r="YB193" s="180"/>
      <c r="YC193" s="180"/>
      <c r="YD193" s="181"/>
      <c r="YE193" s="180"/>
      <c r="YF193" s="135"/>
      <c r="YG193" s="180"/>
      <c r="YH193" s="180"/>
      <c r="YI193" s="181"/>
      <c r="YJ193" s="180"/>
      <c r="YK193" s="135"/>
      <c r="YL193" s="180"/>
      <c r="YM193" s="180"/>
      <c r="YN193" s="181"/>
      <c r="YO193" s="180"/>
      <c r="YP193" s="135"/>
      <c r="YQ193" s="180"/>
      <c r="YR193" s="180"/>
      <c r="YS193" s="181"/>
      <c r="YT193" s="180"/>
      <c r="YU193" s="135"/>
      <c r="YV193" s="180"/>
      <c r="YW193" s="180"/>
      <c r="YX193" s="181"/>
      <c r="YY193" s="180"/>
      <c r="YZ193" s="135"/>
      <c r="ZA193" s="180"/>
      <c r="ZB193" s="180"/>
      <c r="ZC193" s="181"/>
      <c r="ZD193" s="180"/>
      <c r="ZE193" s="135"/>
      <c r="ZF193" s="180"/>
      <c r="ZG193" s="180"/>
      <c r="ZH193" s="181"/>
      <c r="ZI193" s="180"/>
      <c r="ZJ193" s="135"/>
      <c r="ZK193" s="180"/>
      <c r="ZL193" s="180"/>
      <c r="ZM193" s="181"/>
      <c r="ZN193" s="180"/>
      <c r="ZO193" s="135"/>
      <c r="ZP193" s="180"/>
      <c r="ZQ193" s="180"/>
      <c r="ZR193" s="181"/>
      <c r="ZS193" s="180"/>
      <c r="ZT193" s="135"/>
      <c r="ZU193" s="180"/>
      <c r="ZV193" s="180"/>
      <c r="ZW193" s="181"/>
      <c r="ZX193" s="180"/>
      <c r="ZY193" s="135"/>
      <c r="ZZ193" s="180"/>
      <c r="AAA193" s="180"/>
      <c r="AAB193" s="181"/>
      <c r="AAC193" s="180"/>
      <c r="AAD193" s="135"/>
      <c r="AAE193" s="180"/>
      <c r="AAF193" s="180"/>
      <c r="AAG193" s="181"/>
      <c r="AAH193" s="180"/>
      <c r="AAI193" s="135"/>
      <c r="AAJ193" s="180"/>
      <c r="AAK193" s="180"/>
      <c r="AAL193" s="181"/>
      <c r="AAM193" s="180"/>
      <c r="AAN193" s="135"/>
      <c r="AAO193" s="180"/>
      <c r="AAP193" s="180"/>
      <c r="AAQ193" s="181"/>
      <c r="AAR193" s="180"/>
      <c r="AAS193" s="135"/>
      <c r="AAT193" s="180"/>
      <c r="AAU193" s="180"/>
      <c r="AAV193" s="181"/>
      <c r="AAW193" s="180"/>
      <c r="AAX193" s="135"/>
      <c r="AAY193" s="180"/>
      <c r="AAZ193" s="180"/>
      <c r="ABA193" s="181"/>
      <c r="ABB193" s="180"/>
      <c r="ABC193" s="135"/>
      <c r="ABD193" s="180"/>
      <c r="ABE193" s="180"/>
      <c r="ABF193" s="181"/>
      <c r="ABG193" s="180"/>
      <c r="ABH193" s="135"/>
      <c r="ABI193" s="180"/>
      <c r="ABJ193" s="180"/>
      <c r="ABK193" s="181"/>
      <c r="ABL193" s="180"/>
      <c r="ABM193" s="135"/>
      <c r="ABN193" s="180"/>
      <c r="ABO193" s="180"/>
      <c r="ABP193" s="181"/>
      <c r="ABQ193" s="180"/>
      <c r="ABR193" s="135"/>
      <c r="ABS193" s="180"/>
      <c r="ABT193" s="180"/>
      <c r="ABU193" s="181"/>
      <c r="ABV193" s="180"/>
      <c r="ABW193" s="135"/>
      <c r="ABX193" s="180"/>
      <c r="ABY193" s="180"/>
      <c r="ABZ193" s="181"/>
      <c r="ACA193" s="180"/>
      <c r="ACB193" s="135"/>
      <c r="ACC193" s="180"/>
      <c r="ACD193" s="180"/>
      <c r="ACE193" s="181"/>
      <c r="ACF193" s="180"/>
      <c r="ACG193" s="135"/>
      <c r="ACH193" s="180"/>
      <c r="ACI193" s="180"/>
      <c r="ACJ193" s="181"/>
      <c r="ACK193" s="180"/>
      <c r="ACL193" s="135"/>
      <c r="ACM193" s="180"/>
      <c r="ACN193" s="180"/>
      <c r="ACO193" s="181"/>
      <c r="ACP193" s="180"/>
      <c r="ACQ193" s="135"/>
      <c r="ACR193" s="180"/>
      <c r="ACS193" s="180"/>
      <c r="ACT193" s="181"/>
      <c r="ACU193" s="180"/>
      <c r="ACV193" s="135"/>
      <c r="ACW193" s="180"/>
      <c r="ACX193" s="180"/>
      <c r="ACY193" s="181"/>
      <c r="ACZ193" s="180"/>
      <c r="ADA193" s="135"/>
      <c r="ADB193" s="180"/>
      <c r="ADC193" s="180"/>
      <c r="ADD193" s="181"/>
      <c r="ADE193" s="180"/>
      <c r="ADF193" s="135"/>
      <c r="ADG193" s="180"/>
      <c r="ADH193" s="180"/>
      <c r="ADI193" s="181"/>
      <c r="ADJ193" s="180"/>
      <c r="ADK193" s="135"/>
      <c r="ADL193" s="180"/>
      <c r="ADM193" s="180"/>
      <c r="ADN193" s="181"/>
      <c r="ADO193" s="180"/>
      <c r="ADP193" s="135"/>
      <c r="ADQ193" s="180"/>
      <c r="ADR193" s="180"/>
      <c r="ADS193" s="181"/>
      <c r="ADT193" s="180"/>
      <c r="ADU193" s="135"/>
      <c r="ADV193" s="180"/>
      <c r="ADW193" s="180"/>
      <c r="ADX193" s="181"/>
      <c r="ADY193" s="180"/>
      <c r="ADZ193" s="135"/>
      <c r="AEA193" s="180"/>
      <c r="AEB193" s="180"/>
      <c r="AEC193" s="181"/>
      <c r="AED193" s="180"/>
      <c r="AEE193" s="135"/>
      <c r="AEF193" s="180"/>
      <c r="AEG193" s="180"/>
      <c r="AEH193" s="181"/>
      <c r="AEI193" s="180"/>
      <c r="AEJ193" s="135"/>
      <c r="AEK193" s="180"/>
      <c r="AEL193" s="180"/>
      <c r="AEM193" s="181"/>
      <c r="AEN193" s="180"/>
      <c r="AEO193" s="135"/>
      <c r="AEP193" s="180"/>
      <c r="AEQ193" s="180"/>
      <c r="AER193" s="181"/>
      <c r="AES193" s="180"/>
      <c r="AET193" s="135"/>
      <c r="AEU193" s="180"/>
      <c r="AEV193" s="180"/>
      <c r="AEW193" s="181"/>
      <c r="AEX193" s="180"/>
      <c r="AEY193" s="135"/>
      <c r="AEZ193" s="180"/>
      <c r="AFA193" s="180"/>
      <c r="AFB193" s="181"/>
      <c r="AFC193" s="180"/>
      <c r="AFD193" s="135"/>
      <c r="AFE193" s="180"/>
      <c r="AFF193" s="180"/>
      <c r="AFG193" s="181"/>
      <c r="AFH193" s="180"/>
      <c r="AFI193" s="135"/>
      <c r="AFJ193" s="180"/>
      <c r="AFK193" s="180"/>
      <c r="AFL193" s="181"/>
      <c r="AFM193" s="180"/>
      <c r="AFN193" s="135"/>
      <c r="AFO193" s="180"/>
      <c r="AFP193" s="180"/>
      <c r="AFQ193" s="181"/>
      <c r="AFR193" s="180"/>
      <c r="AFS193" s="135"/>
      <c r="AFT193" s="180"/>
      <c r="AFU193" s="180"/>
      <c r="AFV193" s="181"/>
      <c r="AFW193" s="180"/>
      <c r="AFX193" s="135"/>
      <c r="AFY193" s="180"/>
      <c r="AFZ193" s="180"/>
      <c r="AGA193" s="181"/>
      <c r="AGB193" s="180"/>
      <c r="AGC193" s="135"/>
      <c r="AGD193" s="180"/>
      <c r="AGE193" s="180"/>
      <c r="AGF193" s="181"/>
      <c r="AGG193" s="180"/>
      <c r="AGH193" s="135"/>
      <c r="AGI193" s="180"/>
      <c r="AGJ193" s="180"/>
      <c r="AGK193" s="181"/>
      <c r="AGL193" s="180"/>
      <c r="AGM193" s="135"/>
      <c r="AGN193" s="180"/>
      <c r="AGO193" s="180"/>
      <c r="AGP193" s="181"/>
      <c r="AGQ193" s="180"/>
      <c r="AGR193" s="135"/>
      <c r="AGS193" s="180"/>
      <c r="AGT193" s="180"/>
      <c r="AGU193" s="181"/>
      <c r="AGV193" s="180"/>
      <c r="AGW193" s="135"/>
      <c r="AGX193" s="180"/>
      <c r="AGY193" s="180"/>
      <c r="AGZ193" s="181"/>
      <c r="AHA193" s="180"/>
      <c r="AHB193" s="135"/>
      <c r="AHC193" s="180"/>
      <c r="AHD193" s="180"/>
      <c r="AHE193" s="181"/>
      <c r="AHF193" s="180"/>
      <c r="AHG193" s="135"/>
      <c r="AHH193" s="180"/>
      <c r="AHI193" s="180"/>
      <c r="AHJ193" s="181"/>
      <c r="AHK193" s="180"/>
      <c r="AHL193" s="135"/>
      <c r="AHM193" s="180"/>
      <c r="AHN193" s="180"/>
      <c r="AHO193" s="181"/>
      <c r="AHP193" s="180"/>
      <c r="AHQ193" s="135"/>
      <c r="AHR193" s="180"/>
      <c r="AHS193" s="180"/>
      <c r="AHT193" s="181"/>
      <c r="AHU193" s="180"/>
      <c r="AHV193" s="135"/>
      <c r="AHW193" s="180"/>
      <c r="AHX193" s="180"/>
      <c r="AHY193" s="181"/>
      <c r="AHZ193" s="180"/>
      <c r="AIA193" s="135"/>
      <c r="AIB193" s="180"/>
      <c r="AIC193" s="180"/>
      <c r="AID193" s="181"/>
      <c r="AIE193" s="180"/>
      <c r="AIF193" s="135"/>
      <c r="AIG193" s="180"/>
      <c r="AIH193" s="180"/>
      <c r="AII193" s="181"/>
      <c r="AIJ193" s="180"/>
      <c r="AIK193" s="135"/>
      <c r="AIL193" s="180"/>
      <c r="AIM193" s="180"/>
      <c r="AIN193" s="181"/>
      <c r="AIO193" s="180"/>
      <c r="AIP193" s="135"/>
      <c r="AIQ193" s="180"/>
      <c r="AIR193" s="180"/>
      <c r="AIS193" s="181"/>
      <c r="AIT193" s="180"/>
      <c r="AIU193" s="135"/>
      <c r="AIV193" s="180"/>
      <c r="AIW193" s="180"/>
      <c r="AIX193" s="181"/>
      <c r="AIY193" s="180"/>
      <c r="AIZ193" s="135"/>
      <c r="AJA193" s="180"/>
      <c r="AJB193" s="180"/>
      <c r="AJC193" s="181"/>
      <c r="AJD193" s="180"/>
      <c r="AJE193" s="135"/>
      <c r="AJF193" s="180"/>
      <c r="AJG193" s="180"/>
      <c r="AJH193" s="181"/>
      <c r="AJI193" s="180"/>
      <c r="AJJ193" s="135"/>
      <c r="AJK193" s="180"/>
      <c r="AJL193" s="180"/>
      <c r="AJM193" s="181"/>
      <c r="AJN193" s="180"/>
      <c r="AJO193" s="135"/>
      <c r="AJP193" s="180"/>
      <c r="AJQ193" s="180"/>
      <c r="AJR193" s="181"/>
      <c r="AJS193" s="180"/>
      <c r="AJT193" s="135"/>
      <c r="AJU193" s="180"/>
      <c r="AJV193" s="180"/>
      <c r="AJW193" s="181"/>
      <c r="AJX193" s="180"/>
      <c r="AJY193" s="135"/>
      <c r="AJZ193" s="180"/>
      <c r="AKA193" s="180"/>
      <c r="AKB193" s="181"/>
      <c r="AKC193" s="180"/>
      <c r="AKD193" s="135"/>
      <c r="AKE193" s="180"/>
      <c r="AKF193" s="180"/>
      <c r="AKG193" s="181"/>
      <c r="AKH193" s="180"/>
      <c r="AKI193" s="135"/>
      <c r="AKJ193" s="180"/>
      <c r="AKK193" s="180"/>
      <c r="AKL193" s="181"/>
      <c r="AKM193" s="180"/>
      <c r="AKN193" s="135"/>
      <c r="AKO193" s="180"/>
      <c r="AKP193" s="180"/>
      <c r="AKQ193" s="181"/>
      <c r="AKR193" s="180"/>
      <c r="AKS193" s="135"/>
      <c r="AKT193" s="180"/>
      <c r="AKU193" s="180"/>
      <c r="AKV193" s="181"/>
      <c r="AKW193" s="180"/>
      <c r="AKX193" s="135"/>
      <c r="AKY193" s="180"/>
      <c r="AKZ193" s="180"/>
      <c r="ALA193" s="181"/>
      <c r="ALB193" s="180"/>
      <c r="ALC193" s="135"/>
      <c r="ALD193" s="180"/>
      <c r="ALE193" s="180"/>
      <c r="ALF193" s="181"/>
      <c r="ALG193" s="180"/>
      <c r="ALH193" s="135"/>
      <c r="ALI193" s="180"/>
      <c r="ALJ193" s="180"/>
      <c r="ALK193" s="181"/>
      <c r="ALL193" s="180"/>
      <c r="ALM193" s="135"/>
      <c r="ALN193" s="180"/>
      <c r="ALO193" s="180"/>
      <c r="ALP193" s="181"/>
      <c r="ALQ193" s="180"/>
      <c r="ALR193" s="135"/>
      <c r="ALS193" s="180"/>
      <c r="ALT193" s="180"/>
      <c r="ALU193" s="181"/>
      <c r="ALV193" s="180"/>
      <c r="ALW193" s="135"/>
      <c r="ALX193" s="180"/>
      <c r="ALY193" s="180"/>
      <c r="ALZ193" s="181"/>
      <c r="AMA193" s="180"/>
      <c r="AMB193" s="135"/>
      <c r="AMC193" s="180"/>
      <c r="AMD193" s="180"/>
      <c r="AME193" s="181"/>
      <c r="AMF193" s="180"/>
      <c r="AMG193" s="135"/>
      <c r="AMH193" s="180"/>
      <c r="AMI193" s="180"/>
      <c r="AMJ193" s="181"/>
      <c r="AMK193" s="180"/>
      <c r="AML193" s="135"/>
      <c r="AMM193" s="180"/>
      <c r="AMN193" s="180"/>
      <c r="AMO193" s="181"/>
      <c r="AMP193" s="180"/>
      <c r="AMQ193" s="135"/>
      <c r="AMR193" s="180"/>
      <c r="AMS193" s="180"/>
      <c r="AMT193" s="181"/>
      <c r="AMU193" s="180"/>
      <c r="AMV193" s="135"/>
      <c r="AMW193" s="180"/>
      <c r="AMX193" s="180"/>
      <c r="AMY193" s="181"/>
      <c r="AMZ193" s="180"/>
      <c r="ANA193" s="135"/>
      <c r="ANB193" s="180"/>
      <c r="ANC193" s="180"/>
      <c r="AND193" s="181"/>
      <c r="ANE193" s="180"/>
      <c r="ANF193" s="135"/>
      <c r="ANG193" s="180"/>
      <c r="ANH193" s="180"/>
      <c r="ANI193" s="181"/>
      <c r="ANJ193" s="180"/>
      <c r="ANK193" s="135"/>
      <c r="ANL193" s="180"/>
      <c r="ANM193" s="180"/>
      <c r="ANN193" s="181"/>
      <c r="ANO193" s="180"/>
      <c r="ANP193" s="135"/>
      <c r="ANQ193" s="180"/>
      <c r="ANR193" s="180"/>
      <c r="ANS193" s="181"/>
      <c r="ANT193" s="180"/>
      <c r="ANU193" s="135"/>
      <c r="ANV193" s="180"/>
      <c r="ANW193" s="180"/>
      <c r="ANX193" s="181"/>
      <c r="ANY193" s="180"/>
      <c r="ANZ193" s="135"/>
      <c r="AOA193" s="180"/>
      <c r="AOB193" s="180"/>
      <c r="AOC193" s="181"/>
      <c r="AOD193" s="180"/>
      <c r="AOE193" s="135"/>
      <c r="AOF193" s="180"/>
      <c r="AOG193" s="180"/>
      <c r="AOH193" s="181"/>
      <c r="AOI193" s="180"/>
      <c r="AOJ193" s="135"/>
      <c r="AOK193" s="180"/>
      <c r="AOL193" s="180"/>
      <c r="AOM193" s="181"/>
      <c r="AON193" s="180"/>
      <c r="AOO193" s="135"/>
      <c r="AOP193" s="180"/>
      <c r="AOQ193" s="180"/>
      <c r="AOR193" s="181"/>
      <c r="AOS193" s="180"/>
      <c r="AOT193" s="135"/>
      <c r="AOU193" s="180"/>
      <c r="AOV193" s="180"/>
      <c r="AOW193" s="181"/>
      <c r="AOX193" s="180"/>
      <c r="AOY193" s="135"/>
      <c r="AOZ193" s="180"/>
      <c r="APA193" s="180"/>
      <c r="APB193" s="181"/>
      <c r="APC193" s="180"/>
      <c r="APD193" s="135"/>
      <c r="APE193" s="180"/>
      <c r="APF193" s="180"/>
      <c r="APG193" s="181"/>
      <c r="APH193" s="180"/>
      <c r="API193" s="135"/>
      <c r="APJ193" s="180"/>
      <c r="APK193" s="180"/>
      <c r="APL193" s="181"/>
      <c r="APM193" s="180"/>
      <c r="APN193" s="135"/>
      <c r="APO193" s="180"/>
      <c r="APP193" s="180"/>
      <c r="APQ193" s="181"/>
      <c r="APR193" s="180"/>
      <c r="APS193" s="135"/>
      <c r="APT193" s="180"/>
      <c r="APU193" s="180"/>
      <c r="APV193" s="181"/>
      <c r="APW193" s="180"/>
      <c r="APX193" s="135"/>
      <c r="APY193" s="180"/>
      <c r="APZ193" s="180"/>
      <c r="AQA193" s="181"/>
      <c r="AQB193" s="180"/>
      <c r="AQC193" s="135"/>
      <c r="AQD193" s="180"/>
      <c r="AQE193" s="180"/>
      <c r="AQF193" s="181"/>
      <c r="AQG193" s="180"/>
      <c r="AQH193" s="135"/>
      <c r="AQI193" s="180"/>
      <c r="AQJ193" s="180"/>
      <c r="AQK193" s="181"/>
      <c r="AQL193" s="180"/>
      <c r="AQM193" s="135"/>
      <c r="AQN193" s="180"/>
      <c r="AQO193" s="180"/>
      <c r="AQP193" s="181"/>
      <c r="AQQ193" s="180"/>
      <c r="AQR193" s="135"/>
      <c r="AQS193" s="180"/>
      <c r="AQT193" s="180"/>
      <c r="AQU193" s="181"/>
      <c r="AQV193" s="180"/>
      <c r="AQW193" s="135"/>
      <c r="AQX193" s="180"/>
      <c r="AQY193" s="180"/>
      <c r="AQZ193" s="181"/>
      <c r="ARA193" s="180"/>
      <c r="ARB193" s="135"/>
      <c r="ARC193" s="180"/>
      <c r="ARD193" s="180"/>
      <c r="ARE193" s="181"/>
      <c r="ARF193" s="180"/>
      <c r="ARG193" s="135"/>
      <c r="ARH193" s="180"/>
      <c r="ARI193" s="180"/>
      <c r="ARJ193" s="181"/>
      <c r="ARK193" s="180"/>
      <c r="ARL193" s="135"/>
      <c r="ARM193" s="180"/>
      <c r="ARN193" s="180"/>
      <c r="ARO193" s="181"/>
      <c r="ARP193" s="180"/>
      <c r="ARQ193" s="135"/>
      <c r="ARR193" s="180"/>
      <c r="ARS193" s="180"/>
      <c r="ART193" s="181"/>
      <c r="ARU193" s="180"/>
      <c r="ARV193" s="135"/>
      <c r="ARW193" s="180"/>
      <c r="ARX193" s="180"/>
      <c r="ARY193" s="181"/>
      <c r="ARZ193" s="180"/>
      <c r="ASA193" s="135"/>
      <c r="ASB193" s="180"/>
      <c r="ASC193" s="180"/>
      <c r="ASD193" s="181"/>
      <c r="ASE193" s="180"/>
      <c r="ASF193" s="135"/>
      <c r="ASG193" s="180"/>
      <c r="ASH193" s="180"/>
      <c r="ASI193" s="181"/>
      <c r="ASJ193" s="180"/>
      <c r="ASK193" s="135"/>
      <c r="ASL193" s="180"/>
      <c r="ASM193" s="180"/>
      <c r="ASN193" s="181"/>
      <c r="ASO193" s="180"/>
      <c r="ASP193" s="135"/>
      <c r="ASQ193" s="180"/>
      <c r="ASR193" s="180"/>
      <c r="ASS193" s="181"/>
      <c r="AST193" s="180"/>
      <c r="ASU193" s="135"/>
      <c r="ASV193" s="180"/>
      <c r="ASW193" s="180"/>
      <c r="ASX193" s="181"/>
      <c r="ASY193" s="180"/>
      <c r="ASZ193" s="135"/>
      <c r="ATA193" s="180"/>
      <c r="ATB193" s="180"/>
      <c r="ATC193" s="181"/>
      <c r="ATD193" s="180"/>
      <c r="ATE193" s="135"/>
      <c r="ATF193" s="180"/>
      <c r="ATG193" s="180"/>
      <c r="ATH193" s="181"/>
      <c r="ATI193" s="180"/>
      <c r="ATJ193" s="135"/>
      <c r="ATK193" s="180"/>
      <c r="ATL193" s="180"/>
      <c r="ATM193" s="181"/>
      <c r="ATN193" s="180"/>
      <c r="ATO193" s="135"/>
      <c r="ATP193" s="180"/>
      <c r="ATQ193" s="180"/>
      <c r="ATR193" s="181"/>
      <c r="ATS193" s="180"/>
      <c r="ATT193" s="135"/>
      <c r="ATU193" s="180"/>
      <c r="ATV193" s="180"/>
      <c r="ATW193" s="181"/>
      <c r="ATX193" s="180"/>
      <c r="ATY193" s="135"/>
      <c r="ATZ193" s="180"/>
      <c r="AUA193" s="180"/>
      <c r="AUB193" s="181"/>
      <c r="AUC193" s="180"/>
      <c r="AUD193" s="135"/>
      <c r="AUE193" s="180"/>
      <c r="AUF193" s="180"/>
      <c r="AUG193" s="181"/>
      <c r="AUH193" s="180"/>
      <c r="AUI193" s="135"/>
      <c r="AUJ193" s="180"/>
      <c r="AUK193" s="180"/>
      <c r="AUL193" s="181"/>
      <c r="AUM193" s="180"/>
      <c r="AUN193" s="135"/>
      <c r="AUO193" s="180"/>
      <c r="AUP193" s="180"/>
      <c r="AUQ193" s="181"/>
      <c r="AUR193" s="180"/>
      <c r="AUS193" s="135"/>
      <c r="AUT193" s="180"/>
      <c r="AUU193" s="180"/>
      <c r="AUV193" s="181"/>
      <c r="AUW193" s="180"/>
      <c r="AUX193" s="135"/>
      <c r="AUY193" s="180"/>
      <c r="AUZ193" s="180"/>
      <c r="AVA193" s="181"/>
      <c r="AVB193" s="180"/>
      <c r="AVC193" s="135"/>
      <c r="AVD193" s="180"/>
      <c r="AVE193" s="180"/>
      <c r="AVF193" s="181"/>
      <c r="AVG193" s="180"/>
      <c r="AVH193" s="135"/>
      <c r="AVI193" s="180"/>
      <c r="AVJ193" s="180"/>
      <c r="AVK193" s="181"/>
      <c r="AVL193" s="180"/>
      <c r="AVM193" s="135"/>
      <c r="AVN193" s="180"/>
      <c r="AVO193" s="180"/>
      <c r="AVP193" s="181"/>
      <c r="AVQ193" s="180"/>
      <c r="AVR193" s="135"/>
      <c r="AVS193" s="180"/>
      <c r="AVT193" s="180"/>
      <c r="AVU193" s="181"/>
      <c r="AVV193" s="180"/>
      <c r="AVW193" s="135"/>
      <c r="AVX193" s="180"/>
      <c r="AVY193" s="180"/>
      <c r="AVZ193" s="181"/>
      <c r="AWA193" s="180"/>
      <c r="AWB193" s="135"/>
      <c r="AWC193" s="180"/>
      <c r="AWD193" s="180"/>
      <c r="AWE193" s="181"/>
      <c r="AWF193" s="180"/>
      <c r="AWG193" s="135"/>
      <c r="AWH193" s="180"/>
      <c r="AWI193" s="180"/>
      <c r="AWJ193" s="181"/>
      <c r="AWK193" s="180"/>
      <c r="AWL193" s="135"/>
      <c r="AWM193" s="180"/>
      <c r="AWN193" s="180"/>
      <c r="AWO193" s="181"/>
      <c r="AWP193" s="180"/>
      <c r="AWQ193" s="135"/>
      <c r="AWR193" s="180"/>
      <c r="AWS193" s="180"/>
      <c r="AWT193" s="181"/>
      <c r="AWU193" s="180"/>
      <c r="AWV193" s="135"/>
      <c r="AWW193" s="180"/>
      <c r="AWX193" s="180"/>
      <c r="AWY193" s="181"/>
      <c r="AWZ193" s="180"/>
      <c r="AXA193" s="135"/>
      <c r="AXB193" s="180"/>
      <c r="AXC193" s="180"/>
      <c r="AXD193" s="181"/>
      <c r="AXE193" s="180"/>
      <c r="AXF193" s="135"/>
      <c r="AXG193" s="180"/>
      <c r="AXH193" s="180"/>
      <c r="AXI193" s="181"/>
      <c r="AXJ193" s="180"/>
      <c r="AXK193" s="135"/>
      <c r="AXL193" s="180"/>
      <c r="AXM193" s="180"/>
      <c r="AXN193" s="181"/>
      <c r="AXO193" s="180"/>
      <c r="AXP193" s="135"/>
      <c r="AXQ193" s="180"/>
      <c r="AXR193" s="180"/>
      <c r="AXS193" s="181"/>
      <c r="AXT193" s="180"/>
      <c r="AXU193" s="135"/>
      <c r="AXV193" s="180"/>
      <c r="AXW193" s="180"/>
      <c r="AXX193" s="181"/>
      <c r="AXY193" s="180"/>
      <c r="AXZ193" s="135"/>
      <c r="AYA193" s="180"/>
      <c r="AYB193" s="180"/>
      <c r="AYC193" s="181"/>
      <c r="AYD193" s="180"/>
      <c r="AYE193" s="135"/>
      <c r="AYF193" s="180"/>
      <c r="AYG193" s="180"/>
      <c r="AYH193" s="181"/>
      <c r="AYI193" s="180"/>
      <c r="AYJ193" s="135"/>
      <c r="AYK193" s="180"/>
      <c r="AYL193" s="180"/>
      <c r="AYM193" s="181"/>
      <c r="AYN193" s="180"/>
      <c r="AYO193" s="135"/>
      <c r="AYP193" s="180"/>
      <c r="AYQ193" s="180"/>
      <c r="AYR193" s="181"/>
      <c r="AYS193" s="180"/>
      <c r="AYT193" s="135"/>
      <c r="AYU193" s="180"/>
      <c r="AYV193" s="180"/>
      <c r="AYW193" s="181"/>
      <c r="AYX193" s="180"/>
      <c r="AYY193" s="135"/>
      <c r="AYZ193" s="180"/>
      <c r="AZA193" s="180"/>
      <c r="AZB193" s="181"/>
      <c r="AZC193" s="180"/>
      <c r="AZD193" s="135"/>
      <c r="AZE193" s="180"/>
      <c r="AZF193" s="180"/>
      <c r="AZG193" s="181"/>
      <c r="AZH193" s="180"/>
      <c r="AZI193" s="135"/>
      <c r="AZJ193" s="180"/>
      <c r="AZK193" s="180"/>
      <c r="AZL193" s="181"/>
      <c r="AZM193" s="180"/>
      <c r="AZN193" s="135"/>
      <c r="AZO193" s="180"/>
      <c r="AZP193" s="180"/>
      <c r="AZQ193" s="181"/>
      <c r="AZR193" s="180"/>
      <c r="AZS193" s="135"/>
      <c r="AZT193" s="180"/>
      <c r="AZU193" s="180"/>
      <c r="AZV193" s="181"/>
      <c r="AZW193" s="180"/>
      <c r="AZX193" s="135"/>
      <c r="AZY193" s="180"/>
      <c r="AZZ193" s="180"/>
      <c r="BAA193" s="181"/>
      <c r="BAB193" s="180"/>
      <c r="BAC193" s="135"/>
      <c r="BAD193" s="180"/>
      <c r="BAE193" s="180"/>
      <c r="BAF193" s="181"/>
      <c r="BAG193" s="180"/>
      <c r="BAH193" s="135"/>
      <c r="BAI193" s="180"/>
      <c r="BAJ193" s="180"/>
      <c r="BAK193" s="181"/>
      <c r="BAL193" s="180"/>
      <c r="BAM193" s="135"/>
      <c r="BAN193" s="180"/>
      <c r="BAO193" s="180"/>
      <c r="BAP193" s="181"/>
      <c r="BAQ193" s="180"/>
      <c r="BAR193" s="135"/>
      <c r="BAS193" s="180"/>
      <c r="BAT193" s="180"/>
      <c r="BAU193" s="181"/>
      <c r="BAV193" s="180"/>
      <c r="BAW193" s="135"/>
      <c r="BAX193" s="180"/>
      <c r="BAY193" s="180"/>
      <c r="BAZ193" s="181"/>
      <c r="BBA193" s="180"/>
      <c r="BBB193" s="135"/>
      <c r="BBC193" s="180"/>
      <c r="BBD193" s="180"/>
      <c r="BBE193" s="181"/>
      <c r="BBF193" s="180"/>
      <c r="BBG193" s="135"/>
      <c r="BBH193" s="180"/>
      <c r="BBI193" s="180"/>
      <c r="BBJ193" s="181"/>
      <c r="BBK193" s="180"/>
      <c r="BBL193" s="135"/>
      <c r="BBM193" s="180"/>
      <c r="BBN193" s="180"/>
      <c r="BBO193" s="181"/>
      <c r="BBP193" s="180"/>
      <c r="BBQ193" s="135"/>
      <c r="BBR193" s="180"/>
      <c r="BBS193" s="180"/>
      <c r="BBT193" s="181"/>
      <c r="BBU193" s="180"/>
      <c r="BBV193" s="135"/>
      <c r="BBW193" s="180"/>
      <c r="BBX193" s="180"/>
      <c r="BBY193" s="181"/>
      <c r="BBZ193" s="180"/>
      <c r="BCA193" s="135"/>
      <c r="BCB193" s="180"/>
      <c r="BCC193" s="180"/>
      <c r="BCD193" s="181"/>
      <c r="BCE193" s="180"/>
      <c r="BCF193" s="135"/>
      <c r="BCG193" s="180"/>
      <c r="BCH193" s="180"/>
      <c r="BCI193" s="181"/>
      <c r="BCJ193" s="180"/>
      <c r="BCK193" s="135"/>
      <c r="BCL193" s="180"/>
      <c r="BCM193" s="180"/>
      <c r="BCN193" s="181"/>
      <c r="BCO193" s="180"/>
      <c r="BCP193" s="135"/>
      <c r="BCQ193" s="180"/>
      <c r="BCR193" s="180"/>
      <c r="BCS193" s="181"/>
      <c r="BCT193" s="180"/>
      <c r="BCU193" s="135"/>
      <c r="BCV193" s="180"/>
      <c r="BCW193" s="180"/>
      <c r="BCX193" s="181"/>
      <c r="BCY193" s="180"/>
      <c r="BCZ193" s="135"/>
      <c r="BDA193" s="180"/>
      <c r="BDB193" s="180"/>
      <c r="BDC193" s="181"/>
      <c r="BDD193" s="180"/>
      <c r="BDE193" s="135"/>
      <c r="BDF193" s="180"/>
      <c r="BDG193" s="180"/>
      <c r="BDH193" s="181"/>
      <c r="BDI193" s="180"/>
      <c r="BDJ193" s="135"/>
      <c r="BDK193" s="180"/>
      <c r="BDL193" s="180"/>
      <c r="BDM193" s="181"/>
      <c r="BDN193" s="180"/>
      <c r="BDO193" s="135"/>
      <c r="BDP193" s="180"/>
      <c r="BDQ193" s="180"/>
      <c r="BDR193" s="181"/>
      <c r="BDS193" s="180"/>
      <c r="BDT193" s="135"/>
      <c r="BDU193" s="180"/>
      <c r="BDV193" s="180"/>
      <c r="BDW193" s="181"/>
      <c r="BDX193" s="180"/>
      <c r="BDY193" s="135"/>
      <c r="BDZ193" s="180"/>
      <c r="BEA193" s="180"/>
      <c r="BEB193" s="181"/>
      <c r="BEC193" s="180"/>
      <c r="BED193" s="135"/>
      <c r="BEE193" s="180"/>
      <c r="BEF193" s="180"/>
      <c r="BEG193" s="181"/>
      <c r="BEH193" s="180"/>
      <c r="BEI193" s="135"/>
      <c r="BEJ193" s="180"/>
      <c r="BEK193" s="180"/>
      <c r="BEL193" s="181"/>
      <c r="BEM193" s="180"/>
      <c r="BEN193" s="135"/>
      <c r="BEO193" s="180"/>
      <c r="BEP193" s="180"/>
      <c r="BEQ193" s="181"/>
      <c r="BER193" s="180"/>
      <c r="BES193" s="135"/>
      <c r="BET193" s="180"/>
      <c r="BEU193" s="180"/>
      <c r="BEV193" s="181"/>
      <c r="BEW193" s="180"/>
      <c r="BEX193" s="135"/>
      <c r="BEY193" s="180"/>
      <c r="BEZ193" s="180"/>
      <c r="BFA193" s="181"/>
      <c r="BFB193" s="180"/>
      <c r="BFC193" s="135"/>
      <c r="BFD193" s="180"/>
      <c r="BFE193" s="180"/>
      <c r="BFF193" s="181"/>
      <c r="BFG193" s="180"/>
      <c r="BFH193" s="135"/>
      <c r="BFI193" s="180"/>
      <c r="BFJ193" s="180"/>
      <c r="BFK193" s="181"/>
      <c r="BFL193" s="180"/>
      <c r="BFM193" s="135"/>
      <c r="BFN193" s="180"/>
      <c r="BFO193" s="180"/>
      <c r="BFP193" s="181"/>
      <c r="BFQ193" s="180"/>
      <c r="BFR193" s="135"/>
      <c r="BFS193" s="180"/>
      <c r="BFT193" s="180"/>
      <c r="BFU193" s="181"/>
      <c r="BFV193" s="180"/>
      <c r="BFW193" s="135"/>
      <c r="BFX193" s="180"/>
      <c r="BFY193" s="180"/>
      <c r="BFZ193" s="181"/>
      <c r="BGA193" s="180"/>
      <c r="BGB193" s="135"/>
      <c r="BGC193" s="180"/>
      <c r="BGD193" s="180"/>
      <c r="BGE193" s="181"/>
      <c r="BGF193" s="180"/>
      <c r="BGG193" s="135"/>
      <c r="BGH193" s="180"/>
      <c r="BGI193" s="180"/>
      <c r="BGJ193" s="181"/>
      <c r="BGK193" s="180"/>
      <c r="BGL193" s="135"/>
      <c r="BGM193" s="180"/>
      <c r="BGN193" s="180"/>
      <c r="BGO193" s="181"/>
      <c r="BGP193" s="180"/>
      <c r="BGQ193" s="135"/>
      <c r="BGR193" s="180"/>
      <c r="BGS193" s="180"/>
      <c r="BGT193" s="181"/>
      <c r="BGU193" s="180"/>
      <c r="BGV193" s="135"/>
      <c r="BGW193" s="180"/>
      <c r="BGX193" s="180"/>
      <c r="BGY193" s="181"/>
      <c r="BGZ193" s="180"/>
      <c r="BHA193" s="135"/>
      <c r="BHB193" s="180"/>
      <c r="BHC193" s="180"/>
      <c r="BHD193" s="181"/>
      <c r="BHE193" s="180"/>
      <c r="BHF193" s="135"/>
      <c r="BHG193" s="180"/>
      <c r="BHH193" s="180"/>
      <c r="BHI193" s="181"/>
      <c r="BHJ193" s="180"/>
      <c r="BHK193" s="135"/>
      <c r="BHL193" s="180"/>
      <c r="BHM193" s="180"/>
      <c r="BHN193" s="181"/>
      <c r="BHO193" s="180"/>
      <c r="BHP193" s="135"/>
      <c r="BHQ193" s="180"/>
      <c r="BHR193" s="180"/>
      <c r="BHS193" s="181"/>
      <c r="BHT193" s="180"/>
      <c r="BHU193" s="135"/>
      <c r="BHV193" s="180"/>
      <c r="BHW193" s="180"/>
      <c r="BHX193" s="181"/>
      <c r="BHY193" s="180"/>
      <c r="BHZ193" s="135"/>
      <c r="BIA193" s="180"/>
      <c r="BIB193" s="180"/>
      <c r="BIC193" s="181"/>
      <c r="BID193" s="180"/>
      <c r="BIE193" s="135"/>
      <c r="BIF193" s="180"/>
      <c r="BIG193" s="180"/>
      <c r="BIH193" s="181"/>
      <c r="BII193" s="180"/>
      <c r="BIJ193" s="135"/>
      <c r="BIK193" s="180"/>
      <c r="BIL193" s="180"/>
      <c r="BIM193" s="181"/>
      <c r="BIN193" s="180"/>
      <c r="BIO193" s="135"/>
      <c r="BIP193" s="180"/>
      <c r="BIQ193" s="180"/>
      <c r="BIR193" s="181"/>
      <c r="BIS193" s="180"/>
      <c r="BIT193" s="135"/>
      <c r="BIU193" s="180"/>
      <c r="BIV193" s="180"/>
      <c r="BIW193" s="181"/>
      <c r="BIX193" s="180"/>
      <c r="BIY193" s="135"/>
      <c r="BIZ193" s="180"/>
      <c r="BJA193" s="180"/>
      <c r="BJB193" s="181"/>
      <c r="BJC193" s="180"/>
      <c r="BJD193" s="135"/>
      <c r="BJE193" s="180"/>
      <c r="BJF193" s="180"/>
      <c r="BJG193" s="181"/>
      <c r="BJH193" s="180"/>
      <c r="BJI193" s="135"/>
      <c r="BJJ193" s="180"/>
      <c r="BJK193" s="180"/>
      <c r="BJL193" s="181"/>
      <c r="BJM193" s="180"/>
      <c r="BJN193" s="135"/>
      <c r="BJO193" s="180"/>
      <c r="BJP193" s="180"/>
      <c r="BJQ193" s="181"/>
      <c r="BJR193" s="180"/>
      <c r="BJS193" s="135"/>
      <c r="BJT193" s="180"/>
      <c r="BJU193" s="180"/>
      <c r="BJV193" s="181"/>
      <c r="BJW193" s="180"/>
      <c r="BJX193" s="135"/>
      <c r="BJY193" s="180"/>
      <c r="BJZ193" s="180"/>
      <c r="BKA193" s="181"/>
      <c r="BKB193" s="180"/>
      <c r="BKC193" s="135"/>
      <c r="BKD193" s="180"/>
      <c r="BKE193" s="180"/>
      <c r="BKF193" s="181"/>
      <c r="BKG193" s="180"/>
      <c r="BKH193" s="135"/>
      <c r="BKI193" s="180"/>
      <c r="BKJ193" s="180"/>
      <c r="BKK193" s="181"/>
      <c r="BKL193" s="180"/>
      <c r="BKM193" s="135"/>
      <c r="BKN193" s="180"/>
      <c r="BKO193" s="180"/>
      <c r="BKP193" s="181"/>
      <c r="BKQ193" s="180"/>
      <c r="BKR193" s="135"/>
      <c r="BKS193" s="180"/>
      <c r="BKT193" s="180"/>
      <c r="BKU193" s="181"/>
      <c r="BKV193" s="180"/>
      <c r="BKW193" s="135"/>
      <c r="BKX193" s="180"/>
      <c r="BKY193" s="180"/>
      <c r="BKZ193" s="181"/>
      <c r="BLA193" s="180"/>
      <c r="BLB193" s="135"/>
      <c r="BLC193" s="180"/>
      <c r="BLD193" s="180"/>
      <c r="BLE193" s="181"/>
      <c r="BLF193" s="180"/>
      <c r="BLG193" s="135"/>
      <c r="BLH193" s="180"/>
      <c r="BLI193" s="180"/>
      <c r="BLJ193" s="181"/>
      <c r="BLK193" s="180"/>
      <c r="BLL193" s="135"/>
      <c r="BLM193" s="180"/>
      <c r="BLN193" s="180"/>
      <c r="BLO193" s="181"/>
      <c r="BLP193" s="180"/>
      <c r="BLQ193" s="135"/>
      <c r="BLR193" s="180"/>
      <c r="BLS193" s="180"/>
      <c r="BLT193" s="181"/>
      <c r="BLU193" s="180"/>
      <c r="BLV193" s="135"/>
      <c r="BLW193" s="180"/>
      <c r="BLX193" s="180"/>
      <c r="BLY193" s="181"/>
      <c r="BLZ193" s="180"/>
      <c r="BMA193" s="135"/>
      <c r="BMB193" s="180"/>
      <c r="BMC193" s="180"/>
      <c r="BMD193" s="181"/>
      <c r="BME193" s="180"/>
      <c r="BMF193" s="135"/>
      <c r="BMG193" s="180"/>
      <c r="BMH193" s="180"/>
      <c r="BMI193" s="181"/>
      <c r="BMJ193" s="180"/>
      <c r="BMK193" s="135"/>
      <c r="BML193" s="180"/>
      <c r="BMM193" s="180"/>
      <c r="BMN193" s="181"/>
      <c r="BMO193" s="180"/>
      <c r="BMP193" s="135"/>
      <c r="BMQ193" s="180"/>
      <c r="BMR193" s="180"/>
      <c r="BMS193" s="181"/>
      <c r="BMT193" s="180"/>
      <c r="BMU193" s="135"/>
      <c r="BMV193" s="180"/>
      <c r="BMW193" s="180"/>
      <c r="BMX193" s="181"/>
      <c r="BMY193" s="180"/>
      <c r="BMZ193" s="135"/>
      <c r="BNA193" s="180"/>
      <c r="BNB193" s="180"/>
      <c r="BNC193" s="181"/>
      <c r="BND193" s="180"/>
      <c r="BNE193" s="135"/>
      <c r="BNF193" s="180"/>
      <c r="BNG193" s="180"/>
      <c r="BNH193" s="181"/>
      <c r="BNI193" s="180"/>
      <c r="BNJ193" s="135"/>
      <c r="BNK193" s="180"/>
      <c r="BNL193" s="180"/>
      <c r="BNM193" s="181"/>
      <c r="BNN193" s="180"/>
      <c r="BNO193" s="135"/>
      <c r="BNP193" s="180"/>
      <c r="BNQ193" s="180"/>
      <c r="BNR193" s="181"/>
      <c r="BNS193" s="180"/>
      <c r="BNT193" s="135"/>
      <c r="BNU193" s="180"/>
      <c r="BNV193" s="180"/>
      <c r="BNW193" s="181"/>
      <c r="BNX193" s="180"/>
      <c r="BNY193" s="135"/>
      <c r="BNZ193" s="180"/>
      <c r="BOA193" s="180"/>
      <c r="BOB193" s="181"/>
      <c r="BOC193" s="180"/>
      <c r="BOD193" s="135"/>
      <c r="BOE193" s="180"/>
      <c r="BOF193" s="180"/>
      <c r="BOG193" s="181"/>
      <c r="BOH193" s="180"/>
      <c r="BOI193" s="135"/>
      <c r="BOJ193" s="180"/>
      <c r="BOK193" s="180"/>
      <c r="BOL193" s="181"/>
      <c r="BOM193" s="180"/>
      <c r="BON193" s="135"/>
      <c r="BOO193" s="180"/>
      <c r="BOP193" s="180"/>
      <c r="BOQ193" s="181"/>
      <c r="BOR193" s="180"/>
      <c r="BOS193" s="135"/>
      <c r="BOT193" s="180"/>
      <c r="BOU193" s="180"/>
      <c r="BOV193" s="181"/>
      <c r="BOW193" s="180"/>
      <c r="BOX193" s="135"/>
      <c r="BOY193" s="180"/>
      <c r="BOZ193" s="180"/>
      <c r="BPA193" s="181"/>
      <c r="BPB193" s="180"/>
      <c r="BPC193" s="135"/>
      <c r="BPD193" s="180"/>
      <c r="BPE193" s="180"/>
      <c r="BPF193" s="181"/>
      <c r="BPG193" s="180"/>
      <c r="BPH193" s="135"/>
      <c r="BPI193" s="180"/>
      <c r="BPJ193" s="180"/>
      <c r="BPK193" s="181"/>
      <c r="BPL193" s="180"/>
      <c r="BPM193" s="135"/>
      <c r="BPN193" s="180"/>
      <c r="BPO193" s="180"/>
      <c r="BPP193" s="181"/>
      <c r="BPQ193" s="180"/>
      <c r="BPR193" s="135"/>
      <c r="BPS193" s="180"/>
      <c r="BPT193" s="180"/>
      <c r="BPU193" s="181"/>
      <c r="BPV193" s="180"/>
      <c r="BPW193" s="135"/>
      <c r="BPX193" s="180"/>
      <c r="BPY193" s="180"/>
      <c r="BPZ193" s="181"/>
      <c r="BQA193" s="180"/>
      <c r="BQB193" s="135"/>
      <c r="BQC193" s="180"/>
      <c r="BQD193" s="180"/>
      <c r="BQE193" s="181"/>
      <c r="BQF193" s="180"/>
      <c r="BQG193" s="135"/>
      <c r="BQH193" s="180"/>
      <c r="BQI193" s="180"/>
      <c r="BQJ193" s="181"/>
      <c r="BQK193" s="180"/>
      <c r="BQL193" s="135"/>
      <c r="BQM193" s="180"/>
      <c r="BQN193" s="180"/>
      <c r="BQO193" s="181"/>
      <c r="BQP193" s="180"/>
      <c r="BQQ193" s="135"/>
      <c r="BQR193" s="180"/>
      <c r="BQS193" s="180"/>
      <c r="BQT193" s="181"/>
      <c r="BQU193" s="180"/>
      <c r="BQV193" s="135"/>
      <c r="BQW193" s="180"/>
      <c r="BQX193" s="180"/>
      <c r="BQY193" s="181"/>
      <c r="BQZ193" s="180"/>
      <c r="BRA193" s="135"/>
      <c r="BRB193" s="180"/>
      <c r="BRC193" s="180"/>
      <c r="BRD193" s="181"/>
      <c r="BRE193" s="180"/>
      <c r="BRF193" s="135"/>
      <c r="BRG193" s="180"/>
      <c r="BRH193" s="180"/>
      <c r="BRI193" s="181"/>
      <c r="BRJ193" s="180"/>
      <c r="BRK193" s="135"/>
      <c r="BRL193" s="180"/>
      <c r="BRM193" s="180"/>
      <c r="BRN193" s="181"/>
      <c r="BRO193" s="180"/>
      <c r="BRP193" s="135"/>
      <c r="BRQ193" s="180"/>
      <c r="BRR193" s="180"/>
      <c r="BRS193" s="181"/>
      <c r="BRT193" s="180"/>
      <c r="BRU193" s="135"/>
      <c r="BRV193" s="180"/>
      <c r="BRW193" s="180"/>
      <c r="BRX193" s="181"/>
      <c r="BRY193" s="180"/>
      <c r="BRZ193" s="135"/>
      <c r="BSA193" s="180"/>
      <c r="BSB193" s="180"/>
      <c r="BSC193" s="181"/>
      <c r="BSD193" s="180"/>
      <c r="BSE193" s="135"/>
      <c r="BSF193" s="180"/>
      <c r="BSG193" s="180"/>
      <c r="BSH193" s="181"/>
      <c r="BSI193" s="180"/>
      <c r="BSJ193" s="135"/>
      <c r="BSK193" s="180"/>
      <c r="BSL193" s="180"/>
      <c r="BSM193" s="181"/>
      <c r="BSN193" s="180"/>
      <c r="BSO193" s="135"/>
      <c r="BSP193" s="180"/>
      <c r="BSQ193" s="180"/>
      <c r="BSR193" s="181"/>
      <c r="BSS193" s="180"/>
      <c r="BST193" s="135"/>
      <c r="BSU193" s="180"/>
      <c r="BSV193" s="180"/>
      <c r="BSW193" s="181"/>
      <c r="BSX193" s="180"/>
      <c r="BSY193" s="135"/>
      <c r="BSZ193" s="180"/>
      <c r="BTA193" s="180"/>
      <c r="BTB193" s="181"/>
      <c r="BTC193" s="180"/>
      <c r="BTD193" s="135"/>
      <c r="BTE193" s="180"/>
      <c r="BTF193" s="180"/>
      <c r="BTG193" s="181"/>
      <c r="BTH193" s="180"/>
      <c r="BTI193" s="135"/>
      <c r="BTJ193" s="180"/>
      <c r="BTK193" s="180"/>
      <c r="BTL193" s="181"/>
      <c r="BTM193" s="180"/>
      <c r="BTN193" s="135"/>
      <c r="BTO193" s="180"/>
      <c r="BTP193" s="180"/>
      <c r="BTQ193" s="181"/>
      <c r="BTR193" s="180"/>
      <c r="BTS193" s="135"/>
      <c r="BTT193" s="180"/>
      <c r="BTU193" s="180"/>
      <c r="BTV193" s="181"/>
      <c r="BTW193" s="180"/>
      <c r="BTX193" s="135"/>
      <c r="BTY193" s="180"/>
      <c r="BTZ193" s="180"/>
      <c r="BUA193" s="181"/>
      <c r="BUB193" s="180"/>
      <c r="BUC193" s="135"/>
      <c r="BUD193" s="180"/>
      <c r="BUE193" s="180"/>
      <c r="BUF193" s="181"/>
      <c r="BUG193" s="180"/>
      <c r="BUH193" s="135"/>
      <c r="BUI193" s="180"/>
      <c r="BUJ193" s="180"/>
      <c r="BUK193" s="181"/>
      <c r="BUL193" s="180"/>
      <c r="BUM193" s="135"/>
      <c r="BUN193" s="180"/>
      <c r="BUO193" s="180"/>
      <c r="BUP193" s="181"/>
      <c r="BUQ193" s="180"/>
      <c r="BUR193" s="135"/>
      <c r="BUS193" s="180"/>
      <c r="BUT193" s="180"/>
      <c r="BUU193" s="181"/>
      <c r="BUV193" s="180"/>
      <c r="BUW193" s="135"/>
      <c r="BUX193" s="180"/>
      <c r="BUY193" s="180"/>
      <c r="BUZ193" s="181"/>
      <c r="BVA193" s="180"/>
      <c r="BVB193" s="135"/>
      <c r="BVC193" s="180"/>
      <c r="BVD193" s="180"/>
      <c r="BVE193" s="181"/>
      <c r="BVF193" s="180"/>
      <c r="BVG193" s="135"/>
      <c r="BVH193" s="180"/>
      <c r="BVI193" s="180"/>
      <c r="BVJ193" s="181"/>
      <c r="BVK193" s="180"/>
      <c r="BVL193" s="135"/>
      <c r="BVM193" s="180"/>
      <c r="BVN193" s="180"/>
      <c r="BVO193" s="181"/>
      <c r="BVP193" s="180"/>
      <c r="BVQ193" s="135"/>
      <c r="BVR193" s="180"/>
      <c r="BVS193" s="180"/>
      <c r="BVT193" s="181"/>
      <c r="BVU193" s="180"/>
      <c r="BVV193" s="135"/>
      <c r="BVW193" s="180"/>
      <c r="BVX193" s="180"/>
      <c r="BVY193" s="181"/>
      <c r="BVZ193" s="180"/>
      <c r="BWA193" s="135"/>
      <c r="BWB193" s="180"/>
      <c r="BWC193" s="180"/>
      <c r="BWD193" s="181"/>
      <c r="BWE193" s="180"/>
      <c r="BWF193" s="135"/>
      <c r="BWG193" s="180"/>
      <c r="BWH193" s="180"/>
      <c r="BWI193" s="181"/>
      <c r="BWJ193" s="180"/>
      <c r="BWK193" s="135"/>
      <c r="BWL193" s="180"/>
      <c r="BWM193" s="180"/>
      <c r="BWN193" s="181"/>
      <c r="BWO193" s="180"/>
      <c r="BWP193" s="135"/>
      <c r="BWQ193" s="180"/>
      <c r="BWR193" s="180"/>
      <c r="BWS193" s="181"/>
      <c r="BWT193" s="180"/>
      <c r="BWU193" s="135"/>
      <c r="BWV193" s="180"/>
      <c r="BWW193" s="180"/>
      <c r="BWX193" s="181"/>
      <c r="BWY193" s="180"/>
      <c r="BWZ193" s="135"/>
      <c r="BXA193" s="180"/>
      <c r="BXB193" s="180"/>
      <c r="BXC193" s="181"/>
      <c r="BXD193" s="180"/>
      <c r="BXE193" s="135"/>
      <c r="BXF193" s="180"/>
      <c r="BXG193" s="180"/>
      <c r="BXH193" s="181"/>
      <c r="BXI193" s="180"/>
      <c r="BXJ193" s="135"/>
      <c r="BXK193" s="180"/>
      <c r="BXL193" s="180"/>
      <c r="BXM193" s="181"/>
      <c r="BXN193" s="180"/>
      <c r="BXO193" s="135"/>
      <c r="BXP193" s="180"/>
      <c r="BXQ193" s="180"/>
      <c r="BXR193" s="181"/>
      <c r="BXS193" s="180"/>
      <c r="BXT193" s="135"/>
      <c r="BXU193" s="180"/>
      <c r="BXV193" s="180"/>
      <c r="BXW193" s="181"/>
      <c r="BXX193" s="180"/>
      <c r="BXY193" s="135"/>
      <c r="BXZ193" s="180"/>
      <c r="BYA193" s="180"/>
      <c r="BYB193" s="181"/>
      <c r="BYC193" s="180"/>
      <c r="BYD193" s="135"/>
      <c r="BYE193" s="180"/>
      <c r="BYF193" s="180"/>
      <c r="BYG193" s="181"/>
      <c r="BYH193" s="180"/>
      <c r="BYI193" s="135"/>
      <c r="BYJ193" s="180"/>
      <c r="BYK193" s="180"/>
      <c r="BYL193" s="181"/>
      <c r="BYM193" s="180"/>
      <c r="BYN193" s="135"/>
      <c r="BYO193" s="180"/>
      <c r="BYP193" s="180"/>
      <c r="BYQ193" s="181"/>
      <c r="BYR193" s="180"/>
      <c r="BYS193" s="135"/>
      <c r="BYT193" s="180"/>
      <c r="BYU193" s="180"/>
      <c r="BYV193" s="181"/>
      <c r="BYW193" s="180"/>
      <c r="BYX193" s="135"/>
      <c r="BYY193" s="180"/>
      <c r="BYZ193" s="180"/>
      <c r="BZA193" s="181"/>
      <c r="BZB193" s="180"/>
      <c r="BZC193" s="135"/>
      <c r="BZD193" s="180"/>
      <c r="BZE193" s="180"/>
      <c r="BZF193" s="181"/>
      <c r="BZG193" s="180"/>
      <c r="BZH193" s="135"/>
      <c r="BZI193" s="180"/>
      <c r="BZJ193" s="180"/>
      <c r="BZK193" s="181"/>
      <c r="BZL193" s="180"/>
      <c r="BZM193" s="135"/>
      <c r="BZN193" s="180"/>
      <c r="BZO193" s="180"/>
      <c r="BZP193" s="181"/>
      <c r="BZQ193" s="180"/>
      <c r="BZR193" s="135"/>
      <c r="BZS193" s="180"/>
      <c r="BZT193" s="180"/>
      <c r="BZU193" s="181"/>
      <c r="BZV193" s="180"/>
      <c r="BZW193" s="135"/>
      <c r="BZX193" s="180"/>
      <c r="BZY193" s="180"/>
      <c r="BZZ193" s="181"/>
      <c r="CAA193" s="180"/>
      <c r="CAB193" s="135"/>
      <c r="CAC193" s="180"/>
      <c r="CAD193" s="180"/>
      <c r="CAE193" s="181"/>
      <c r="CAF193" s="180"/>
      <c r="CAG193" s="135"/>
      <c r="CAH193" s="180"/>
      <c r="CAI193" s="180"/>
      <c r="CAJ193" s="181"/>
      <c r="CAK193" s="180"/>
      <c r="CAL193" s="135"/>
      <c r="CAM193" s="180"/>
      <c r="CAN193" s="180"/>
      <c r="CAO193" s="181"/>
      <c r="CAP193" s="180"/>
      <c r="CAQ193" s="135"/>
      <c r="CAR193" s="180"/>
      <c r="CAS193" s="180"/>
      <c r="CAT193" s="181"/>
      <c r="CAU193" s="180"/>
      <c r="CAV193" s="135"/>
      <c r="CAW193" s="180"/>
      <c r="CAX193" s="180"/>
      <c r="CAY193" s="181"/>
      <c r="CAZ193" s="180"/>
      <c r="CBA193" s="135"/>
      <c r="CBB193" s="180"/>
      <c r="CBC193" s="180"/>
      <c r="CBD193" s="181"/>
      <c r="CBE193" s="180"/>
      <c r="CBF193" s="135"/>
      <c r="CBG193" s="180"/>
      <c r="CBH193" s="180"/>
      <c r="CBI193" s="181"/>
      <c r="CBJ193" s="180"/>
      <c r="CBK193" s="135"/>
      <c r="CBL193" s="180"/>
      <c r="CBM193" s="180"/>
      <c r="CBN193" s="181"/>
      <c r="CBO193" s="180"/>
      <c r="CBP193" s="135"/>
      <c r="CBQ193" s="180"/>
      <c r="CBR193" s="180"/>
      <c r="CBS193" s="181"/>
      <c r="CBT193" s="180"/>
      <c r="CBU193" s="135"/>
      <c r="CBV193" s="180"/>
      <c r="CBW193" s="180"/>
      <c r="CBX193" s="181"/>
      <c r="CBY193" s="180"/>
      <c r="CBZ193" s="135"/>
      <c r="CCA193" s="180"/>
      <c r="CCB193" s="180"/>
      <c r="CCC193" s="181"/>
      <c r="CCD193" s="180"/>
      <c r="CCE193" s="135"/>
      <c r="CCF193" s="180"/>
      <c r="CCG193" s="180"/>
      <c r="CCH193" s="181"/>
      <c r="CCI193" s="180"/>
      <c r="CCJ193" s="135"/>
      <c r="CCK193" s="180"/>
      <c r="CCL193" s="180"/>
      <c r="CCM193" s="181"/>
      <c r="CCN193" s="180"/>
      <c r="CCO193" s="135"/>
      <c r="CCP193" s="180"/>
      <c r="CCQ193" s="180"/>
      <c r="CCR193" s="181"/>
      <c r="CCS193" s="180"/>
      <c r="CCT193" s="135"/>
      <c r="CCU193" s="180"/>
      <c r="CCV193" s="180"/>
      <c r="CCW193" s="181"/>
      <c r="CCX193" s="180"/>
      <c r="CCY193" s="135"/>
      <c r="CCZ193" s="180"/>
      <c r="CDA193" s="180"/>
      <c r="CDB193" s="181"/>
      <c r="CDC193" s="180"/>
      <c r="CDD193" s="135"/>
      <c r="CDE193" s="180"/>
      <c r="CDF193" s="180"/>
      <c r="CDG193" s="181"/>
      <c r="CDH193" s="180"/>
      <c r="CDI193" s="135"/>
      <c r="CDJ193" s="180"/>
      <c r="CDK193" s="180"/>
      <c r="CDL193" s="181"/>
      <c r="CDM193" s="180"/>
      <c r="CDN193" s="135"/>
      <c r="CDO193" s="180"/>
      <c r="CDP193" s="180"/>
      <c r="CDQ193" s="181"/>
      <c r="CDR193" s="180"/>
      <c r="CDS193" s="135"/>
      <c r="CDT193" s="180"/>
      <c r="CDU193" s="180"/>
      <c r="CDV193" s="181"/>
      <c r="CDW193" s="180"/>
      <c r="CDX193" s="135"/>
      <c r="CDY193" s="180"/>
      <c r="CDZ193" s="180"/>
      <c r="CEA193" s="181"/>
      <c r="CEB193" s="180"/>
      <c r="CEC193" s="135"/>
      <c r="CED193" s="180"/>
      <c r="CEE193" s="180"/>
      <c r="CEF193" s="181"/>
      <c r="CEG193" s="180"/>
      <c r="CEH193" s="135"/>
      <c r="CEI193" s="180"/>
      <c r="CEJ193" s="180"/>
      <c r="CEK193" s="181"/>
      <c r="CEL193" s="180"/>
      <c r="CEM193" s="135"/>
      <c r="CEN193" s="180"/>
      <c r="CEO193" s="180"/>
      <c r="CEP193" s="181"/>
      <c r="CEQ193" s="180"/>
      <c r="CER193" s="135"/>
      <c r="CES193" s="180"/>
      <c r="CET193" s="180"/>
      <c r="CEU193" s="181"/>
      <c r="CEV193" s="180"/>
      <c r="CEW193" s="135"/>
      <c r="CEX193" s="180"/>
      <c r="CEY193" s="180"/>
      <c r="CEZ193" s="181"/>
      <c r="CFA193" s="180"/>
      <c r="CFB193" s="135"/>
      <c r="CFC193" s="180"/>
      <c r="CFD193" s="180"/>
      <c r="CFE193" s="181"/>
      <c r="CFF193" s="180"/>
      <c r="CFG193" s="135"/>
      <c r="CFH193" s="180"/>
      <c r="CFI193" s="180"/>
      <c r="CFJ193" s="181"/>
      <c r="CFK193" s="180"/>
      <c r="CFL193" s="135"/>
      <c r="CFM193" s="180"/>
      <c r="CFN193" s="180"/>
      <c r="CFO193" s="181"/>
      <c r="CFP193" s="180"/>
      <c r="CFQ193" s="135"/>
      <c r="CFR193" s="180"/>
      <c r="CFS193" s="180"/>
      <c r="CFT193" s="181"/>
      <c r="CFU193" s="180"/>
      <c r="CFV193" s="135"/>
      <c r="CFW193" s="180"/>
      <c r="CFX193" s="180"/>
      <c r="CFY193" s="181"/>
      <c r="CFZ193" s="180"/>
      <c r="CGA193" s="135"/>
      <c r="CGB193" s="180"/>
      <c r="CGC193" s="180"/>
      <c r="CGD193" s="181"/>
      <c r="CGE193" s="180"/>
      <c r="CGF193" s="135"/>
      <c r="CGG193" s="180"/>
      <c r="CGH193" s="180"/>
      <c r="CGI193" s="181"/>
      <c r="CGJ193" s="180"/>
      <c r="CGK193" s="135"/>
      <c r="CGL193" s="180"/>
      <c r="CGM193" s="180"/>
      <c r="CGN193" s="181"/>
      <c r="CGO193" s="180"/>
      <c r="CGP193" s="135"/>
      <c r="CGQ193" s="180"/>
      <c r="CGR193" s="180"/>
      <c r="CGS193" s="181"/>
      <c r="CGT193" s="180"/>
      <c r="CGU193" s="135"/>
      <c r="CGV193" s="180"/>
      <c r="CGW193" s="180"/>
      <c r="CGX193" s="181"/>
      <c r="CGY193" s="180"/>
      <c r="CGZ193" s="135"/>
      <c r="CHA193" s="180"/>
      <c r="CHB193" s="180"/>
      <c r="CHC193" s="181"/>
      <c r="CHD193" s="180"/>
      <c r="CHE193" s="135"/>
      <c r="CHF193" s="180"/>
      <c r="CHG193" s="180"/>
      <c r="CHH193" s="181"/>
      <c r="CHI193" s="180"/>
      <c r="CHJ193" s="135"/>
      <c r="CHK193" s="180"/>
      <c r="CHL193" s="180"/>
      <c r="CHM193" s="181"/>
      <c r="CHN193" s="180"/>
      <c r="CHO193" s="135"/>
      <c r="CHP193" s="180"/>
      <c r="CHQ193" s="180"/>
      <c r="CHR193" s="181"/>
      <c r="CHS193" s="180"/>
      <c r="CHT193" s="135"/>
      <c r="CHU193" s="180"/>
      <c r="CHV193" s="180"/>
      <c r="CHW193" s="181"/>
      <c r="CHX193" s="180"/>
      <c r="CHY193" s="135"/>
      <c r="CHZ193" s="180"/>
      <c r="CIA193" s="180"/>
      <c r="CIB193" s="181"/>
      <c r="CIC193" s="180"/>
      <c r="CID193" s="135"/>
      <c r="CIE193" s="180"/>
      <c r="CIF193" s="180"/>
      <c r="CIG193" s="181"/>
      <c r="CIH193" s="180"/>
      <c r="CII193" s="135"/>
      <c r="CIJ193" s="180"/>
      <c r="CIK193" s="180"/>
      <c r="CIL193" s="181"/>
      <c r="CIM193" s="180"/>
      <c r="CIN193" s="135"/>
      <c r="CIO193" s="180"/>
      <c r="CIP193" s="180"/>
      <c r="CIQ193" s="181"/>
      <c r="CIR193" s="180"/>
      <c r="CIS193" s="135"/>
      <c r="CIT193" s="180"/>
      <c r="CIU193" s="180"/>
      <c r="CIV193" s="181"/>
      <c r="CIW193" s="180"/>
      <c r="CIX193" s="135"/>
      <c r="CIY193" s="180"/>
      <c r="CIZ193" s="180"/>
      <c r="CJA193" s="181"/>
      <c r="CJB193" s="180"/>
      <c r="CJC193" s="135"/>
      <c r="CJD193" s="180"/>
      <c r="CJE193" s="180"/>
      <c r="CJF193" s="181"/>
      <c r="CJG193" s="180"/>
      <c r="CJH193" s="135"/>
      <c r="CJI193" s="180"/>
      <c r="CJJ193" s="180"/>
      <c r="CJK193" s="181"/>
      <c r="CJL193" s="180"/>
      <c r="CJM193" s="135"/>
      <c r="CJN193" s="180"/>
      <c r="CJO193" s="180"/>
      <c r="CJP193" s="181"/>
      <c r="CJQ193" s="180"/>
      <c r="CJR193" s="135"/>
      <c r="CJS193" s="180"/>
      <c r="CJT193" s="180"/>
      <c r="CJU193" s="181"/>
      <c r="CJV193" s="180"/>
      <c r="CJW193" s="135"/>
      <c r="CJX193" s="180"/>
      <c r="CJY193" s="180"/>
      <c r="CJZ193" s="181"/>
      <c r="CKA193" s="180"/>
      <c r="CKB193" s="135"/>
      <c r="CKC193" s="180"/>
      <c r="CKD193" s="180"/>
      <c r="CKE193" s="181"/>
      <c r="CKF193" s="180"/>
      <c r="CKG193" s="135"/>
      <c r="CKH193" s="180"/>
      <c r="CKI193" s="180"/>
      <c r="CKJ193" s="181"/>
      <c r="CKK193" s="180"/>
      <c r="CKL193" s="135"/>
      <c r="CKM193" s="180"/>
      <c r="CKN193" s="180"/>
      <c r="CKO193" s="181"/>
      <c r="CKP193" s="180"/>
      <c r="CKQ193" s="135"/>
      <c r="CKR193" s="180"/>
      <c r="CKS193" s="180"/>
      <c r="CKT193" s="181"/>
      <c r="CKU193" s="180"/>
      <c r="CKV193" s="135"/>
      <c r="CKW193" s="180"/>
      <c r="CKX193" s="180"/>
      <c r="CKY193" s="181"/>
      <c r="CKZ193" s="180"/>
      <c r="CLA193" s="135"/>
      <c r="CLB193" s="180"/>
      <c r="CLC193" s="180"/>
      <c r="CLD193" s="181"/>
      <c r="CLE193" s="180"/>
      <c r="CLF193" s="135"/>
      <c r="CLG193" s="180"/>
      <c r="CLH193" s="180"/>
      <c r="CLI193" s="181"/>
      <c r="CLJ193" s="180"/>
      <c r="CLK193" s="135"/>
      <c r="CLL193" s="180"/>
      <c r="CLM193" s="180"/>
      <c r="CLN193" s="181"/>
      <c r="CLO193" s="180"/>
      <c r="CLP193" s="135"/>
      <c r="CLQ193" s="180"/>
      <c r="CLR193" s="180"/>
      <c r="CLS193" s="181"/>
      <c r="CLT193" s="180"/>
      <c r="CLU193" s="135"/>
      <c r="CLV193" s="180"/>
      <c r="CLW193" s="180"/>
      <c r="CLX193" s="181"/>
      <c r="CLY193" s="180"/>
      <c r="CLZ193" s="135"/>
      <c r="CMA193" s="180"/>
      <c r="CMB193" s="180"/>
      <c r="CMC193" s="181"/>
      <c r="CMD193" s="180"/>
      <c r="CME193" s="135"/>
      <c r="CMF193" s="180"/>
      <c r="CMG193" s="180"/>
      <c r="CMH193" s="181"/>
      <c r="CMI193" s="180"/>
      <c r="CMJ193" s="135"/>
      <c r="CMK193" s="180"/>
      <c r="CML193" s="180"/>
      <c r="CMM193" s="181"/>
      <c r="CMN193" s="180"/>
      <c r="CMO193" s="135"/>
      <c r="CMP193" s="180"/>
      <c r="CMQ193" s="180"/>
      <c r="CMR193" s="181"/>
      <c r="CMS193" s="180"/>
      <c r="CMT193" s="135"/>
      <c r="CMU193" s="180"/>
      <c r="CMV193" s="180"/>
      <c r="CMW193" s="181"/>
      <c r="CMX193" s="180"/>
      <c r="CMY193" s="135"/>
      <c r="CMZ193" s="180"/>
      <c r="CNA193" s="180"/>
      <c r="CNB193" s="181"/>
      <c r="CNC193" s="180"/>
      <c r="CND193" s="135"/>
      <c r="CNE193" s="180"/>
      <c r="CNF193" s="180"/>
      <c r="CNG193" s="181"/>
      <c r="CNH193" s="180"/>
      <c r="CNI193" s="135"/>
      <c r="CNJ193" s="180"/>
      <c r="CNK193" s="180"/>
      <c r="CNL193" s="181"/>
      <c r="CNM193" s="180"/>
      <c r="CNN193" s="135"/>
      <c r="CNO193" s="180"/>
      <c r="CNP193" s="180"/>
      <c r="CNQ193" s="181"/>
      <c r="CNR193" s="180"/>
      <c r="CNS193" s="135"/>
      <c r="CNT193" s="180"/>
      <c r="CNU193" s="180"/>
      <c r="CNV193" s="181"/>
      <c r="CNW193" s="180"/>
      <c r="CNX193" s="135"/>
      <c r="CNY193" s="180"/>
      <c r="CNZ193" s="180"/>
      <c r="COA193" s="181"/>
      <c r="COB193" s="180"/>
      <c r="COC193" s="135"/>
      <c r="COD193" s="180"/>
      <c r="COE193" s="180"/>
      <c r="COF193" s="181"/>
      <c r="COG193" s="180"/>
      <c r="COH193" s="135"/>
      <c r="COI193" s="180"/>
      <c r="COJ193" s="180"/>
      <c r="COK193" s="181"/>
      <c r="COL193" s="180"/>
      <c r="COM193" s="135"/>
      <c r="CON193" s="180"/>
      <c r="COO193" s="180"/>
      <c r="COP193" s="181"/>
      <c r="COQ193" s="180"/>
      <c r="COR193" s="135"/>
      <c r="COS193" s="180"/>
      <c r="COT193" s="180"/>
      <c r="COU193" s="181"/>
      <c r="COV193" s="180"/>
      <c r="COW193" s="135"/>
      <c r="COX193" s="180"/>
      <c r="COY193" s="180"/>
      <c r="COZ193" s="181"/>
      <c r="CPA193" s="180"/>
      <c r="CPB193" s="135"/>
      <c r="CPC193" s="180"/>
      <c r="CPD193" s="180"/>
      <c r="CPE193" s="181"/>
      <c r="CPF193" s="180"/>
      <c r="CPG193" s="135"/>
      <c r="CPH193" s="180"/>
      <c r="CPI193" s="180"/>
      <c r="CPJ193" s="181"/>
      <c r="CPK193" s="180"/>
      <c r="CPL193" s="135"/>
      <c r="CPM193" s="180"/>
      <c r="CPN193" s="180"/>
      <c r="CPO193" s="181"/>
      <c r="CPP193" s="180"/>
      <c r="CPQ193" s="135"/>
      <c r="CPR193" s="180"/>
      <c r="CPS193" s="180"/>
      <c r="CPT193" s="181"/>
      <c r="CPU193" s="180"/>
      <c r="CPV193" s="135"/>
      <c r="CPW193" s="180"/>
      <c r="CPX193" s="180"/>
      <c r="CPY193" s="181"/>
      <c r="CPZ193" s="180"/>
      <c r="CQA193" s="135"/>
      <c r="CQB193" s="180"/>
      <c r="CQC193" s="180"/>
      <c r="CQD193" s="181"/>
      <c r="CQE193" s="180"/>
      <c r="CQF193" s="135"/>
      <c r="CQG193" s="180"/>
      <c r="CQH193" s="180"/>
      <c r="CQI193" s="181"/>
      <c r="CQJ193" s="180"/>
      <c r="CQK193" s="135"/>
      <c r="CQL193" s="180"/>
      <c r="CQM193" s="180"/>
      <c r="CQN193" s="181"/>
      <c r="CQO193" s="180"/>
      <c r="CQP193" s="135"/>
      <c r="CQQ193" s="180"/>
      <c r="CQR193" s="180"/>
      <c r="CQS193" s="181"/>
      <c r="CQT193" s="180"/>
      <c r="CQU193" s="135"/>
      <c r="CQV193" s="180"/>
      <c r="CQW193" s="180"/>
      <c r="CQX193" s="181"/>
      <c r="CQY193" s="180"/>
      <c r="CQZ193" s="135"/>
      <c r="CRA193" s="180"/>
      <c r="CRB193" s="180"/>
      <c r="CRC193" s="181"/>
      <c r="CRD193" s="180"/>
      <c r="CRE193" s="135"/>
      <c r="CRF193" s="180"/>
      <c r="CRG193" s="180"/>
      <c r="CRH193" s="181"/>
      <c r="CRI193" s="180"/>
      <c r="CRJ193" s="135"/>
      <c r="CRK193" s="180"/>
      <c r="CRL193" s="180"/>
      <c r="CRM193" s="181"/>
      <c r="CRN193" s="180"/>
      <c r="CRO193" s="135"/>
      <c r="CRP193" s="180"/>
      <c r="CRQ193" s="180"/>
      <c r="CRR193" s="181"/>
      <c r="CRS193" s="180"/>
      <c r="CRT193" s="135"/>
      <c r="CRU193" s="180"/>
      <c r="CRV193" s="180"/>
      <c r="CRW193" s="181"/>
      <c r="CRX193" s="180"/>
      <c r="CRY193" s="135"/>
      <c r="CRZ193" s="180"/>
      <c r="CSA193" s="180"/>
      <c r="CSB193" s="181"/>
      <c r="CSC193" s="180"/>
      <c r="CSD193" s="135"/>
      <c r="CSE193" s="180"/>
      <c r="CSF193" s="180"/>
      <c r="CSG193" s="181"/>
      <c r="CSH193" s="180"/>
      <c r="CSI193" s="135"/>
      <c r="CSJ193" s="180"/>
      <c r="CSK193" s="180"/>
      <c r="CSL193" s="181"/>
      <c r="CSM193" s="180"/>
      <c r="CSN193" s="135"/>
      <c r="CSO193" s="180"/>
      <c r="CSP193" s="180"/>
      <c r="CSQ193" s="181"/>
      <c r="CSR193" s="180"/>
      <c r="CSS193" s="135"/>
      <c r="CST193" s="180"/>
      <c r="CSU193" s="180"/>
      <c r="CSV193" s="181"/>
      <c r="CSW193" s="180"/>
      <c r="CSX193" s="135"/>
      <c r="CSY193" s="180"/>
      <c r="CSZ193" s="180"/>
      <c r="CTA193" s="181"/>
      <c r="CTB193" s="180"/>
      <c r="CTC193" s="135"/>
      <c r="CTD193" s="180"/>
      <c r="CTE193" s="180"/>
      <c r="CTF193" s="181"/>
      <c r="CTG193" s="180"/>
      <c r="CTH193" s="135"/>
      <c r="CTI193" s="180"/>
      <c r="CTJ193" s="180"/>
      <c r="CTK193" s="181"/>
      <c r="CTL193" s="180"/>
      <c r="CTM193" s="135"/>
      <c r="CTN193" s="180"/>
      <c r="CTO193" s="180"/>
      <c r="CTP193" s="181"/>
      <c r="CTQ193" s="180"/>
      <c r="CTR193" s="135"/>
      <c r="CTS193" s="180"/>
      <c r="CTT193" s="180"/>
      <c r="CTU193" s="181"/>
      <c r="CTV193" s="180"/>
      <c r="CTW193" s="135"/>
      <c r="CTX193" s="180"/>
      <c r="CTY193" s="180"/>
      <c r="CTZ193" s="181"/>
      <c r="CUA193" s="180"/>
      <c r="CUB193" s="135"/>
      <c r="CUC193" s="180"/>
      <c r="CUD193" s="180"/>
      <c r="CUE193" s="181"/>
      <c r="CUF193" s="180"/>
      <c r="CUG193" s="135"/>
      <c r="CUH193" s="180"/>
      <c r="CUI193" s="180"/>
      <c r="CUJ193" s="181"/>
      <c r="CUK193" s="180"/>
      <c r="CUL193" s="135"/>
      <c r="CUM193" s="180"/>
      <c r="CUN193" s="180"/>
      <c r="CUO193" s="181"/>
      <c r="CUP193" s="180"/>
      <c r="CUQ193" s="135"/>
      <c r="CUR193" s="180"/>
      <c r="CUS193" s="180"/>
      <c r="CUT193" s="181"/>
      <c r="CUU193" s="180"/>
      <c r="CUV193" s="135"/>
      <c r="CUW193" s="180"/>
      <c r="CUX193" s="180"/>
      <c r="CUY193" s="181"/>
      <c r="CUZ193" s="180"/>
      <c r="CVA193" s="135"/>
      <c r="CVB193" s="180"/>
      <c r="CVC193" s="180"/>
      <c r="CVD193" s="181"/>
      <c r="CVE193" s="180"/>
      <c r="CVF193" s="135"/>
      <c r="CVG193" s="180"/>
      <c r="CVH193" s="180"/>
      <c r="CVI193" s="181"/>
      <c r="CVJ193" s="180"/>
      <c r="CVK193" s="135"/>
      <c r="CVL193" s="180"/>
      <c r="CVM193" s="180"/>
      <c r="CVN193" s="181"/>
      <c r="CVO193" s="180"/>
      <c r="CVP193" s="135"/>
      <c r="CVQ193" s="180"/>
      <c r="CVR193" s="180"/>
      <c r="CVS193" s="181"/>
      <c r="CVT193" s="180"/>
      <c r="CVU193" s="135"/>
      <c r="CVV193" s="180"/>
      <c r="CVW193" s="180"/>
      <c r="CVX193" s="181"/>
      <c r="CVY193" s="180"/>
      <c r="CVZ193" s="135"/>
      <c r="CWA193" s="180"/>
      <c r="CWB193" s="180"/>
      <c r="CWC193" s="181"/>
      <c r="CWD193" s="180"/>
      <c r="CWE193" s="135"/>
      <c r="CWF193" s="180"/>
      <c r="CWG193" s="180"/>
      <c r="CWH193" s="181"/>
      <c r="CWI193" s="180"/>
      <c r="CWJ193" s="135"/>
      <c r="CWK193" s="180"/>
      <c r="CWL193" s="180"/>
      <c r="CWM193" s="181"/>
      <c r="CWN193" s="180"/>
      <c r="CWO193" s="135"/>
      <c r="CWP193" s="180"/>
      <c r="CWQ193" s="180"/>
      <c r="CWR193" s="181"/>
      <c r="CWS193" s="180"/>
      <c r="CWT193" s="135"/>
      <c r="CWU193" s="180"/>
      <c r="CWV193" s="180"/>
      <c r="CWW193" s="181"/>
      <c r="CWX193" s="180"/>
      <c r="CWY193" s="135"/>
      <c r="CWZ193" s="180"/>
      <c r="CXA193" s="180"/>
      <c r="CXB193" s="181"/>
      <c r="CXC193" s="180"/>
      <c r="CXD193" s="135"/>
      <c r="CXE193" s="180"/>
      <c r="CXF193" s="180"/>
      <c r="CXG193" s="181"/>
      <c r="CXH193" s="180"/>
      <c r="CXI193" s="135"/>
      <c r="CXJ193" s="180"/>
      <c r="CXK193" s="180"/>
      <c r="CXL193" s="181"/>
      <c r="CXM193" s="180"/>
      <c r="CXN193" s="135"/>
      <c r="CXO193" s="180"/>
      <c r="CXP193" s="180"/>
      <c r="CXQ193" s="181"/>
      <c r="CXR193" s="180"/>
      <c r="CXS193" s="135"/>
      <c r="CXT193" s="180"/>
      <c r="CXU193" s="180"/>
      <c r="CXV193" s="181"/>
      <c r="CXW193" s="180"/>
      <c r="CXX193" s="135"/>
      <c r="CXY193" s="180"/>
      <c r="CXZ193" s="180"/>
      <c r="CYA193" s="181"/>
      <c r="CYB193" s="180"/>
      <c r="CYC193" s="135"/>
      <c r="CYD193" s="180"/>
      <c r="CYE193" s="180"/>
      <c r="CYF193" s="181"/>
      <c r="CYG193" s="180"/>
      <c r="CYH193" s="135"/>
      <c r="CYI193" s="180"/>
      <c r="CYJ193" s="180"/>
      <c r="CYK193" s="181"/>
      <c r="CYL193" s="180"/>
      <c r="CYM193" s="135"/>
      <c r="CYN193" s="180"/>
      <c r="CYO193" s="180"/>
      <c r="CYP193" s="181"/>
      <c r="CYQ193" s="180"/>
      <c r="CYR193" s="135"/>
      <c r="CYS193" s="180"/>
      <c r="CYT193" s="180"/>
      <c r="CYU193" s="181"/>
      <c r="CYV193" s="180"/>
      <c r="CYW193" s="135"/>
      <c r="CYX193" s="180"/>
      <c r="CYY193" s="180"/>
      <c r="CYZ193" s="181"/>
      <c r="CZA193" s="180"/>
      <c r="CZB193" s="135"/>
      <c r="CZC193" s="180"/>
      <c r="CZD193" s="180"/>
      <c r="CZE193" s="181"/>
      <c r="CZF193" s="180"/>
      <c r="CZG193" s="135"/>
      <c r="CZH193" s="180"/>
      <c r="CZI193" s="180"/>
      <c r="CZJ193" s="181"/>
      <c r="CZK193" s="180"/>
      <c r="CZL193" s="135"/>
      <c r="CZM193" s="180"/>
      <c r="CZN193" s="180"/>
      <c r="CZO193" s="181"/>
      <c r="CZP193" s="180"/>
      <c r="CZQ193" s="135"/>
      <c r="CZR193" s="180"/>
      <c r="CZS193" s="180"/>
      <c r="CZT193" s="181"/>
      <c r="CZU193" s="180"/>
      <c r="CZV193" s="135"/>
      <c r="CZW193" s="180"/>
      <c r="CZX193" s="180"/>
      <c r="CZY193" s="181"/>
      <c r="CZZ193" s="180"/>
      <c r="DAA193" s="135"/>
      <c r="DAB193" s="180"/>
      <c r="DAC193" s="180"/>
      <c r="DAD193" s="181"/>
      <c r="DAE193" s="180"/>
      <c r="DAF193" s="135"/>
      <c r="DAG193" s="180"/>
      <c r="DAH193" s="180"/>
      <c r="DAI193" s="181"/>
      <c r="DAJ193" s="180"/>
      <c r="DAK193" s="135"/>
      <c r="DAL193" s="180"/>
      <c r="DAM193" s="180"/>
      <c r="DAN193" s="181"/>
      <c r="DAO193" s="180"/>
      <c r="DAP193" s="135"/>
      <c r="DAQ193" s="180"/>
      <c r="DAR193" s="180"/>
      <c r="DAS193" s="181"/>
      <c r="DAT193" s="180"/>
      <c r="DAU193" s="135"/>
      <c r="DAV193" s="180"/>
      <c r="DAW193" s="180"/>
      <c r="DAX193" s="181"/>
      <c r="DAY193" s="180"/>
      <c r="DAZ193" s="135"/>
      <c r="DBA193" s="180"/>
      <c r="DBB193" s="180"/>
      <c r="DBC193" s="181"/>
      <c r="DBD193" s="180"/>
      <c r="DBE193" s="135"/>
      <c r="DBF193" s="180"/>
      <c r="DBG193" s="180"/>
      <c r="DBH193" s="181"/>
      <c r="DBI193" s="180"/>
      <c r="DBJ193" s="135"/>
      <c r="DBK193" s="180"/>
      <c r="DBL193" s="180"/>
      <c r="DBM193" s="181"/>
      <c r="DBN193" s="180"/>
      <c r="DBO193" s="135"/>
      <c r="DBP193" s="180"/>
      <c r="DBQ193" s="180"/>
      <c r="DBR193" s="181"/>
      <c r="DBS193" s="180"/>
      <c r="DBT193" s="135"/>
      <c r="DBU193" s="180"/>
      <c r="DBV193" s="180"/>
      <c r="DBW193" s="181"/>
      <c r="DBX193" s="180"/>
      <c r="DBY193" s="135"/>
      <c r="DBZ193" s="180"/>
      <c r="DCA193" s="180"/>
      <c r="DCB193" s="181"/>
      <c r="DCC193" s="180"/>
      <c r="DCD193" s="135"/>
      <c r="DCE193" s="180"/>
      <c r="DCF193" s="180"/>
      <c r="DCG193" s="181"/>
      <c r="DCH193" s="180"/>
      <c r="DCI193" s="135"/>
      <c r="DCJ193" s="180"/>
      <c r="DCK193" s="180"/>
      <c r="DCL193" s="181"/>
      <c r="DCM193" s="180"/>
      <c r="DCN193" s="135"/>
      <c r="DCO193" s="180"/>
      <c r="DCP193" s="180"/>
      <c r="DCQ193" s="181"/>
      <c r="DCR193" s="180"/>
      <c r="DCS193" s="135"/>
      <c r="DCT193" s="180"/>
      <c r="DCU193" s="180"/>
      <c r="DCV193" s="181"/>
      <c r="DCW193" s="180"/>
      <c r="DCX193" s="135"/>
      <c r="DCY193" s="180"/>
      <c r="DCZ193" s="180"/>
      <c r="DDA193" s="181"/>
      <c r="DDB193" s="180"/>
      <c r="DDC193" s="135"/>
      <c r="DDD193" s="180"/>
      <c r="DDE193" s="180"/>
      <c r="DDF193" s="181"/>
      <c r="DDG193" s="180"/>
      <c r="DDH193" s="135"/>
      <c r="DDI193" s="180"/>
      <c r="DDJ193" s="180"/>
      <c r="DDK193" s="181"/>
      <c r="DDL193" s="180"/>
      <c r="DDM193" s="135"/>
      <c r="DDN193" s="180"/>
      <c r="DDO193" s="180"/>
      <c r="DDP193" s="181"/>
      <c r="DDQ193" s="180"/>
      <c r="DDR193" s="135"/>
      <c r="DDS193" s="180"/>
      <c r="DDT193" s="180"/>
      <c r="DDU193" s="181"/>
      <c r="DDV193" s="180"/>
      <c r="DDW193" s="135"/>
      <c r="DDX193" s="180"/>
      <c r="DDY193" s="180"/>
      <c r="DDZ193" s="181"/>
      <c r="DEA193" s="180"/>
      <c r="DEB193" s="135"/>
      <c r="DEC193" s="180"/>
      <c r="DED193" s="180"/>
      <c r="DEE193" s="181"/>
      <c r="DEF193" s="180"/>
      <c r="DEG193" s="135"/>
      <c r="DEH193" s="180"/>
      <c r="DEI193" s="180"/>
      <c r="DEJ193" s="181"/>
      <c r="DEK193" s="180"/>
      <c r="DEL193" s="135"/>
      <c r="DEM193" s="180"/>
      <c r="DEN193" s="180"/>
      <c r="DEO193" s="181"/>
      <c r="DEP193" s="180"/>
      <c r="DEQ193" s="135"/>
      <c r="DER193" s="180"/>
      <c r="DES193" s="180"/>
      <c r="DET193" s="181"/>
      <c r="DEU193" s="180"/>
      <c r="DEV193" s="135"/>
      <c r="DEW193" s="180"/>
      <c r="DEX193" s="180"/>
      <c r="DEY193" s="181"/>
      <c r="DEZ193" s="180"/>
      <c r="DFA193" s="135"/>
      <c r="DFB193" s="180"/>
      <c r="DFC193" s="180"/>
      <c r="DFD193" s="181"/>
      <c r="DFE193" s="180"/>
      <c r="DFF193" s="135"/>
      <c r="DFG193" s="180"/>
      <c r="DFH193" s="180"/>
      <c r="DFI193" s="181"/>
      <c r="DFJ193" s="180"/>
      <c r="DFK193" s="135"/>
      <c r="DFL193" s="180"/>
      <c r="DFM193" s="180"/>
      <c r="DFN193" s="181"/>
      <c r="DFO193" s="180"/>
      <c r="DFP193" s="135"/>
      <c r="DFQ193" s="180"/>
      <c r="DFR193" s="180"/>
      <c r="DFS193" s="181"/>
      <c r="DFT193" s="180"/>
      <c r="DFU193" s="135"/>
      <c r="DFV193" s="180"/>
      <c r="DFW193" s="180"/>
      <c r="DFX193" s="181"/>
      <c r="DFY193" s="180"/>
      <c r="DFZ193" s="135"/>
      <c r="DGA193" s="180"/>
      <c r="DGB193" s="180"/>
      <c r="DGC193" s="181"/>
      <c r="DGD193" s="180"/>
      <c r="DGE193" s="135"/>
      <c r="DGF193" s="180"/>
      <c r="DGG193" s="180"/>
      <c r="DGH193" s="181"/>
      <c r="DGI193" s="180"/>
      <c r="DGJ193" s="135"/>
      <c r="DGK193" s="180"/>
      <c r="DGL193" s="180"/>
      <c r="DGM193" s="181"/>
      <c r="DGN193" s="180"/>
      <c r="DGO193" s="135"/>
      <c r="DGP193" s="180"/>
      <c r="DGQ193" s="180"/>
      <c r="DGR193" s="181"/>
      <c r="DGS193" s="180"/>
      <c r="DGT193" s="135"/>
      <c r="DGU193" s="180"/>
      <c r="DGV193" s="180"/>
      <c r="DGW193" s="181"/>
      <c r="DGX193" s="180"/>
      <c r="DGY193" s="135"/>
      <c r="DGZ193" s="180"/>
      <c r="DHA193" s="180"/>
      <c r="DHB193" s="181"/>
      <c r="DHC193" s="180"/>
      <c r="DHD193" s="135"/>
      <c r="DHE193" s="180"/>
      <c r="DHF193" s="180"/>
      <c r="DHG193" s="181"/>
      <c r="DHH193" s="180"/>
      <c r="DHI193" s="135"/>
      <c r="DHJ193" s="180"/>
      <c r="DHK193" s="180"/>
      <c r="DHL193" s="181"/>
      <c r="DHM193" s="180"/>
      <c r="DHN193" s="135"/>
      <c r="DHO193" s="180"/>
      <c r="DHP193" s="180"/>
      <c r="DHQ193" s="181"/>
      <c r="DHR193" s="180"/>
      <c r="DHS193" s="135"/>
      <c r="DHT193" s="180"/>
      <c r="DHU193" s="180"/>
      <c r="DHV193" s="181"/>
      <c r="DHW193" s="180"/>
      <c r="DHX193" s="135"/>
      <c r="DHY193" s="180"/>
      <c r="DHZ193" s="180"/>
      <c r="DIA193" s="181"/>
      <c r="DIB193" s="180"/>
      <c r="DIC193" s="135"/>
      <c r="DID193" s="180"/>
      <c r="DIE193" s="180"/>
      <c r="DIF193" s="181"/>
      <c r="DIG193" s="180"/>
      <c r="DIH193" s="135"/>
      <c r="DII193" s="180"/>
      <c r="DIJ193" s="180"/>
      <c r="DIK193" s="181"/>
      <c r="DIL193" s="180"/>
      <c r="DIM193" s="135"/>
      <c r="DIN193" s="180"/>
      <c r="DIO193" s="180"/>
      <c r="DIP193" s="181"/>
      <c r="DIQ193" s="180"/>
      <c r="DIR193" s="135"/>
      <c r="DIS193" s="180"/>
      <c r="DIT193" s="180"/>
      <c r="DIU193" s="181"/>
      <c r="DIV193" s="180"/>
      <c r="DIW193" s="135"/>
      <c r="DIX193" s="180"/>
      <c r="DIY193" s="180"/>
      <c r="DIZ193" s="181"/>
      <c r="DJA193" s="180"/>
      <c r="DJB193" s="135"/>
      <c r="DJC193" s="180"/>
      <c r="DJD193" s="180"/>
      <c r="DJE193" s="181"/>
      <c r="DJF193" s="180"/>
      <c r="DJG193" s="135"/>
      <c r="DJH193" s="180"/>
      <c r="DJI193" s="180"/>
      <c r="DJJ193" s="181"/>
      <c r="DJK193" s="180"/>
      <c r="DJL193" s="135"/>
      <c r="DJM193" s="180"/>
      <c r="DJN193" s="180"/>
      <c r="DJO193" s="181"/>
      <c r="DJP193" s="180"/>
      <c r="DJQ193" s="135"/>
      <c r="DJR193" s="180"/>
      <c r="DJS193" s="180"/>
      <c r="DJT193" s="181"/>
      <c r="DJU193" s="180"/>
      <c r="DJV193" s="135"/>
      <c r="DJW193" s="180"/>
      <c r="DJX193" s="180"/>
      <c r="DJY193" s="181"/>
      <c r="DJZ193" s="180"/>
      <c r="DKA193" s="135"/>
      <c r="DKB193" s="180"/>
      <c r="DKC193" s="180"/>
      <c r="DKD193" s="181"/>
      <c r="DKE193" s="180"/>
      <c r="DKF193" s="135"/>
      <c r="DKG193" s="180"/>
      <c r="DKH193" s="180"/>
      <c r="DKI193" s="181"/>
      <c r="DKJ193" s="180"/>
      <c r="DKK193" s="135"/>
      <c r="DKL193" s="180"/>
      <c r="DKM193" s="180"/>
      <c r="DKN193" s="181"/>
      <c r="DKO193" s="180"/>
      <c r="DKP193" s="135"/>
      <c r="DKQ193" s="180"/>
      <c r="DKR193" s="180"/>
      <c r="DKS193" s="181"/>
      <c r="DKT193" s="180"/>
      <c r="DKU193" s="135"/>
      <c r="DKV193" s="180"/>
      <c r="DKW193" s="180"/>
      <c r="DKX193" s="181"/>
      <c r="DKY193" s="180"/>
      <c r="DKZ193" s="135"/>
      <c r="DLA193" s="180"/>
      <c r="DLB193" s="180"/>
      <c r="DLC193" s="181"/>
      <c r="DLD193" s="180"/>
      <c r="DLE193" s="135"/>
      <c r="DLF193" s="180"/>
      <c r="DLG193" s="180"/>
      <c r="DLH193" s="181"/>
      <c r="DLI193" s="180"/>
      <c r="DLJ193" s="135"/>
      <c r="DLK193" s="180"/>
      <c r="DLL193" s="180"/>
      <c r="DLM193" s="181"/>
      <c r="DLN193" s="180"/>
      <c r="DLO193" s="135"/>
      <c r="DLP193" s="180"/>
      <c r="DLQ193" s="180"/>
      <c r="DLR193" s="181"/>
      <c r="DLS193" s="180"/>
      <c r="DLT193" s="135"/>
      <c r="DLU193" s="180"/>
      <c r="DLV193" s="180"/>
      <c r="DLW193" s="181"/>
      <c r="DLX193" s="180"/>
      <c r="DLY193" s="135"/>
      <c r="DLZ193" s="180"/>
      <c r="DMA193" s="180"/>
      <c r="DMB193" s="181"/>
      <c r="DMC193" s="180"/>
      <c r="DMD193" s="135"/>
      <c r="DME193" s="180"/>
      <c r="DMF193" s="180"/>
      <c r="DMG193" s="181"/>
      <c r="DMH193" s="180"/>
      <c r="DMI193" s="135"/>
      <c r="DMJ193" s="180"/>
      <c r="DMK193" s="180"/>
      <c r="DML193" s="181"/>
      <c r="DMM193" s="180"/>
      <c r="DMN193" s="135"/>
      <c r="DMO193" s="180"/>
      <c r="DMP193" s="180"/>
      <c r="DMQ193" s="181"/>
      <c r="DMR193" s="180"/>
      <c r="DMS193" s="135"/>
      <c r="DMT193" s="180"/>
      <c r="DMU193" s="180"/>
      <c r="DMV193" s="181"/>
      <c r="DMW193" s="180"/>
      <c r="DMX193" s="135"/>
      <c r="DMY193" s="180"/>
      <c r="DMZ193" s="180"/>
      <c r="DNA193" s="181"/>
      <c r="DNB193" s="180"/>
      <c r="DNC193" s="135"/>
      <c r="DND193" s="180"/>
      <c r="DNE193" s="180"/>
      <c r="DNF193" s="181"/>
      <c r="DNG193" s="180"/>
      <c r="DNH193" s="135"/>
      <c r="DNI193" s="180"/>
      <c r="DNJ193" s="180"/>
      <c r="DNK193" s="181"/>
      <c r="DNL193" s="180"/>
      <c r="DNM193" s="135"/>
      <c r="DNN193" s="180"/>
      <c r="DNO193" s="180"/>
      <c r="DNP193" s="181"/>
      <c r="DNQ193" s="180"/>
      <c r="DNR193" s="135"/>
      <c r="DNS193" s="180"/>
      <c r="DNT193" s="180"/>
      <c r="DNU193" s="181"/>
      <c r="DNV193" s="180"/>
      <c r="DNW193" s="135"/>
      <c r="DNX193" s="180"/>
      <c r="DNY193" s="180"/>
      <c r="DNZ193" s="181"/>
      <c r="DOA193" s="180"/>
      <c r="DOB193" s="135"/>
      <c r="DOC193" s="180"/>
      <c r="DOD193" s="180"/>
      <c r="DOE193" s="181"/>
      <c r="DOF193" s="180"/>
      <c r="DOG193" s="135"/>
      <c r="DOH193" s="180"/>
      <c r="DOI193" s="180"/>
      <c r="DOJ193" s="181"/>
      <c r="DOK193" s="180"/>
      <c r="DOL193" s="135"/>
      <c r="DOM193" s="180"/>
      <c r="DON193" s="180"/>
      <c r="DOO193" s="181"/>
      <c r="DOP193" s="180"/>
      <c r="DOQ193" s="135"/>
      <c r="DOR193" s="180"/>
      <c r="DOS193" s="180"/>
      <c r="DOT193" s="181"/>
      <c r="DOU193" s="180"/>
      <c r="DOV193" s="135"/>
      <c r="DOW193" s="180"/>
      <c r="DOX193" s="180"/>
      <c r="DOY193" s="181"/>
      <c r="DOZ193" s="180"/>
      <c r="DPA193" s="135"/>
      <c r="DPB193" s="180"/>
      <c r="DPC193" s="180"/>
      <c r="DPD193" s="181"/>
      <c r="DPE193" s="180"/>
      <c r="DPF193" s="135"/>
      <c r="DPG193" s="180"/>
      <c r="DPH193" s="180"/>
      <c r="DPI193" s="181"/>
      <c r="DPJ193" s="180"/>
      <c r="DPK193" s="135"/>
      <c r="DPL193" s="180"/>
      <c r="DPM193" s="180"/>
      <c r="DPN193" s="181"/>
      <c r="DPO193" s="180"/>
      <c r="DPP193" s="135"/>
      <c r="DPQ193" s="180"/>
      <c r="DPR193" s="180"/>
      <c r="DPS193" s="181"/>
      <c r="DPT193" s="180"/>
      <c r="DPU193" s="135"/>
      <c r="DPV193" s="180"/>
      <c r="DPW193" s="180"/>
      <c r="DPX193" s="181"/>
      <c r="DPY193" s="180"/>
      <c r="DPZ193" s="135"/>
      <c r="DQA193" s="180"/>
      <c r="DQB193" s="180"/>
      <c r="DQC193" s="181"/>
      <c r="DQD193" s="180"/>
      <c r="DQE193" s="135"/>
      <c r="DQF193" s="180"/>
      <c r="DQG193" s="180"/>
      <c r="DQH193" s="181"/>
      <c r="DQI193" s="180"/>
      <c r="DQJ193" s="135"/>
      <c r="DQK193" s="180"/>
      <c r="DQL193" s="180"/>
      <c r="DQM193" s="181"/>
      <c r="DQN193" s="180"/>
      <c r="DQO193" s="135"/>
      <c r="DQP193" s="180"/>
      <c r="DQQ193" s="180"/>
      <c r="DQR193" s="181"/>
      <c r="DQS193" s="180"/>
      <c r="DQT193" s="135"/>
      <c r="DQU193" s="180"/>
      <c r="DQV193" s="180"/>
      <c r="DQW193" s="181"/>
      <c r="DQX193" s="180"/>
      <c r="DQY193" s="135"/>
      <c r="DQZ193" s="180"/>
      <c r="DRA193" s="180"/>
      <c r="DRB193" s="181"/>
      <c r="DRC193" s="180"/>
      <c r="DRD193" s="135"/>
      <c r="DRE193" s="180"/>
      <c r="DRF193" s="180"/>
      <c r="DRG193" s="181"/>
      <c r="DRH193" s="180"/>
      <c r="DRI193" s="135"/>
      <c r="DRJ193" s="180"/>
      <c r="DRK193" s="180"/>
      <c r="DRL193" s="181"/>
      <c r="DRM193" s="180"/>
      <c r="DRN193" s="135"/>
      <c r="DRO193" s="180"/>
      <c r="DRP193" s="180"/>
      <c r="DRQ193" s="181"/>
      <c r="DRR193" s="180"/>
      <c r="DRS193" s="135"/>
      <c r="DRT193" s="180"/>
      <c r="DRU193" s="180"/>
      <c r="DRV193" s="181"/>
      <c r="DRW193" s="180"/>
      <c r="DRX193" s="135"/>
      <c r="DRY193" s="180"/>
      <c r="DRZ193" s="180"/>
      <c r="DSA193" s="181"/>
      <c r="DSB193" s="180"/>
      <c r="DSC193" s="135"/>
      <c r="DSD193" s="180"/>
      <c r="DSE193" s="180"/>
      <c r="DSF193" s="181"/>
      <c r="DSG193" s="180"/>
      <c r="DSH193" s="135"/>
      <c r="DSI193" s="180"/>
      <c r="DSJ193" s="180"/>
      <c r="DSK193" s="181"/>
      <c r="DSL193" s="180"/>
      <c r="DSM193" s="135"/>
      <c r="DSN193" s="180"/>
      <c r="DSO193" s="180"/>
      <c r="DSP193" s="181"/>
      <c r="DSQ193" s="180"/>
      <c r="DSR193" s="135"/>
      <c r="DSS193" s="180"/>
      <c r="DST193" s="180"/>
      <c r="DSU193" s="181"/>
      <c r="DSV193" s="180"/>
      <c r="DSW193" s="135"/>
      <c r="DSX193" s="180"/>
      <c r="DSY193" s="180"/>
      <c r="DSZ193" s="181"/>
      <c r="DTA193" s="180"/>
      <c r="DTB193" s="135"/>
      <c r="DTC193" s="180"/>
      <c r="DTD193" s="180"/>
      <c r="DTE193" s="181"/>
      <c r="DTF193" s="180"/>
      <c r="DTG193" s="135"/>
      <c r="DTH193" s="180"/>
      <c r="DTI193" s="180"/>
      <c r="DTJ193" s="181"/>
      <c r="DTK193" s="180"/>
      <c r="DTL193" s="135"/>
      <c r="DTM193" s="180"/>
      <c r="DTN193" s="180"/>
      <c r="DTO193" s="181"/>
      <c r="DTP193" s="180"/>
      <c r="DTQ193" s="135"/>
      <c r="DTR193" s="180"/>
      <c r="DTS193" s="180"/>
      <c r="DTT193" s="181"/>
      <c r="DTU193" s="180"/>
      <c r="DTV193" s="135"/>
      <c r="DTW193" s="180"/>
      <c r="DTX193" s="180"/>
      <c r="DTY193" s="181"/>
      <c r="DTZ193" s="180"/>
      <c r="DUA193" s="135"/>
      <c r="DUB193" s="180"/>
      <c r="DUC193" s="180"/>
      <c r="DUD193" s="181"/>
      <c r="DUE193" s="180"/>
      <c r="DUF193" s="135"/>
      <c r="DUG193" s="180"/>
      <c r="DUH193" s="180"/>
      <c r="DUI193" s="181"/>
      <c r="DUJ193" s="180"/>
      <c r="DUK193" s="135"/>
      <c r="DUL193" s="180"/>
      <c r="DUM193" s="180"/>
      <c r="DUN193" s="181"/>
      <c r="DUO193" s="180"/>
      <c r="DUP193" s="135"/>
      <c r="DUQ193" s="180"/>
      <c r="DUR193" s="180"/>
      <c r="DUS193" s="181"/>
      <c r="DUT193" s="180"/>
      <c r="DUU193" s="135"/>
      <c r="DUV193" s="180"/>
      <c r="DUW193" s="180"/>
      <c r="DUX193" s="181"/>
      <c r="DUY193" s="180"/>
      <c r="DUZ193" s="135"/>
      <c r="DVA193" s="180"/>
      <c r="DVB193" s="180"/>
      <c r="DVC193" s="181"/>
      <c r="DVD193" s="180"/>
      <c r="DVE193" s="135"/>
      <c r="DVF193" s="180"/>
      <c r="DVG193" s="180"/>
      <c r="DVH193" s="181"/>
      <c r="DVI193" s="180"/>
      <c r="DVJ193" s="135"/>
      <c r="DVK193" s="180"/>
      <c r="DVL193" s="180"/>
      <c r="DVM193" s="181"/>
      <c r="DVN193" s="180"/>
      <c r="DVO193" s="135"/>
      <c r="DVP193" s="180"/>
      <c r="DVQ193" s="180"/>
      <c r="DVR193" s="181"/>
      <c r="DVS193" s="180"/>
      <c r="DVT193" s="135"/>
      <c r="DVU193" s="180"/>
      <c r="DVV193" s="180"/>
      <c r="DVW193" s="181"/>
      <c r="DVX193" s="180"/>
      <c r="DVY193" s="135"/>
      <c r="DVZ193" s="180"/>
      <c r="DWA193" s="180"/>
      <c r="DWB193" s="181"/>
      <c r="DWC193" s="180"/>
      <c r="DWD193" s="135"/>
      <c r="DWE193" s="180"/>
      <c r="DWF193" s="180"/>
      <c r="DWG193" s="181"/>
      <c r="DWH193" s="180"/>
      <c r="DWI193" s="135"/>
      <c r="DWJ193" s="180"/>
      <c r="DWK193" s="180"/>
      <c r="DWL193" s="181"/>
      <c r="DWM193" s="180"/>
      <c r="DWN193" s="135"/>
      <c r="DWO193" s="180"/>
      <c r="DWP193" s="180"/>
      <c r="DWQ193" s="181"/>
      <c r="DWR193" s="180"/>
      <c r="DWS193" s="135"/>
      <c r="DWT193" s="180"/>
      <c r="DWU193" s="180"/>
      <c r="DWV193" s="181"/>
      <c r="DWW193" s="180"/>
      <c r="DWX193" s="135"/>
      <c r="DWY193" s="180"/>
      <c r="DWZ193" s="180"/>
      <c r="DXA193" s="181"/>
      <c r="DXB193" s="180"/>
      <c r="DXC193" s="135"/>
      <c r="DXD193" s="180"/>
      <c r="DXE193" s="180"/>
      <c r="DXF193" s="181"/>
      <c r="DXG193" s="180"/>
      <c r="DXH193" s="135"/>
      <c r="DXI193" s="180"/>
      <c r="DXJ193" s="180"/>
      <c r="DXK193" s="181"/>
      <c r="DXL193" s="180"/>
      <c r="DXM193" s="135"/>
      <c r="DXN193" s="180"/>
      <c r="DXO193" s="180"/>
      <c r="DXP193" s="181"/>
      <c r="DXQ193" s="180"/>
      <c r="DXR193" s="135"/>
      <c r="DXS193" s="180"/>
      <c r="DXT193" s="180"/>
      <c r="DXU193" s="181"/>
      <c r="DXV193" s="180"/>
      <c r="DXW193" s="135"/>
      <c r="DXX193" s="180"/>
      <c r="DXY193" s="180"/>
      <c r="DXZ193" s="181"/>
      <c r="DYA193" s="180"/>
      <c r="DYB193" s="135"/>
      <c r="DYC193" s="180"/>
      <c r="DYD193" s="180"/>
      <c r="DYE193" s="181"/>
      <c r="DYF193" s="180"/>
      <c r="DYG193" s="135"/>
      <c r="DYH193" s="180"/>
      <c r="DYI193" s="180"/>
      <c r="DYJ193" s="181"/>
      <c r="DYK193" s="180"/>
      <c r="DYL193" s="135"/>
      <c r="DYM193" s="180"/>
      <c r="DYN193" s="180"/>
      <c r="DYO193" s="181"/>
      <c r="DYP193" s="180"/>
      <c r="DYQ193" s="135"/>
      <c r="DYR193" s="180"/>
      <c r="DYS193" s="180"/>
      <c r="DYT193" s="181"/>
      <c r="DYU193" s="180"/>
      <c r="DYV193" s="135"/>
      <c r="DYW193" s="180"/>
      <c r="DYX193" s="180"/>
      <c r="DYY193" s="181"/>
      <c r="DYZ193" s="180"/>
      <c r="DZA193" s="135"/>
      <c r="DZB193" s="180"/>
      <c r="DZC193" s="180"/>
      <c r="DZD193" s="181"/>
      <c r="DZE193" s="180"/>
      <c r="DZF193" s="135"/>
      <c r="DZG193" s="180"/>
      <c r="DZH193" s="180"/>
      <c r="DZI193" s="181"/>
      <c r="DZJ193" s="180"/>
      <c r="DZK193" s="135"/>
      <c r="DZL193" s="180"/>
      <c r="DZM193" s="180"/>
      <c r="DZN193" s="181"/>
      <c r="DZO193" s="180"/>
      <c r="DZP193" s="135"/>
      <c r="DZQ193" s="180"/>
      <c r="DZR193" s="180"/>
      <c r="DZS193" s="181"/>
      <c r="DZT193" s="180"/>
      <c r="DZU193" s="135"/>
      <c r="DZV193" s="180"/>
      <c r="DZW193" s="180"/>
      <c r="DZX193" s="181"/>
      <c r="DZY193" s="180"/>
      <c r="DZZ193" s="135"/>
      <c r="EAA193" s="180"/>
      <c r="EAB193" s="180"/>
      <c r="EAC193" s="181"/>
      <c r="EAD193" s="180"/>
      <c r="EAE193" s="135"/>
      <c r="EAF193" s="180"/>
      <c r="EAG193" s="180"/>
      <c r="EAH193" s="181"/>
      <c r="EAI193" s="180"/>
      <c r="EAJ193" s="135"/>
      <c r="EAK193" s="180"/>
      <c r="EAL193" s="180"/>
      <c r="EAM193" s="181"/>
      <c r="EAN193" s="180"/>
      <c r="EAO193" s="135"/>
      <c r="EAP193" s="180"/>
      <c r="EAQ193" s="180"/>
      <c r="EAR193" s="181"/>
      <c r="EAS193" s="180"/>
      <c r="EAT193" s="135"/>
      <c r="EAU193" s="180"/>
      <c r="EAV193" s="180"/>
      <c r="EAW193" s="181"/>
      <c r="EAX193" s="180"/>
      <c r="EAY193" s="135"/>
      <c r="EAZ193" s="180"/>
      <c r="EBA193" s="180"/>
      <c r="EBB193" s="181"/>
      <c r="EBC193" s="180"/>
      <c r="EBD193" s="135"/>
      <c r="EBE193" s="180"/>
      <c r="EBF193" s="180"/>
      <c r="EBG193" s="181"/>
      <c r="EBH193" s="180"/>
      <c r="EBI193" s="135"/>
      <c r="EBJ193" s="180"/>
      <c r="EBK193" s="180"/>
      <c r="EBL193" s="181"/>
      <c r="EBM193" s="180"/>
      <c r="EBN193" s="135"/>
      <c r="EBO193" s="180"/>
      <c r="EBP193" s="180"/>
      <c r="EBQ193" s="181"/>
      <c r="EBR193" s="180"/>
      <c r="EBS193" s="135"/>
      <c r="EBT193" s="180"/>
      <c r="EBU193" s="180"/>
      <c r="EBV193" s="181"/>
      <c r="EBW193" s="180"/>
      <c r="EBX193" s="135"/>
      <c r="EBY193" s="180"/>
      <c r="EBZ193" s="180"/>
      <c r="ECA193" s="181"/>
      <c r="ECB193" s="180"/>
      <c r="ECC193" s="135"/>
      <c r="ECD193" s="180"/>
      <c r="ECE193" s="180"/>
      <c r="ECF193" s="181"/>
      <c r="ECG193" s="180"/>
      <c r="ECH193" s="135"/>
      <c r="ECI193" s="180"/>
      <c r="ECJ193" s="180"/>
      <c r="ECK193" s="181"/>
      <c r="ECL193" s="180"/>
      <c r="ECM193" s="135"/>
      <c r="ECN193" s="180"/>
      <c r="ECO193" s="180"/>
      <c r="ECP193" s="181"/>
      <c r="ECQ193" s="180"/>
      <c r="ECR193" s="135"/>
      <c r="ECS193" s="180"/>
      <c r="ECT193" s="180"/>
      <c r="ECU193" s="181"/>
      <c r="ECV193" s="180"/>
      <c r="ECW193" s="135"/>
      <c r="ECX193" s="180"/>
      <c r="ECY193" s="180"/>
      <c r="ECZ193" s="181"/>
      <c r="EDA193" s="180"/>
      <c r="EDB193" s="135"/>
      <c r="EDC193" s="180"/>
      <c r="EDD193" s="180"/>
      <c r="EDE193" s="181"/>
      <c r="EDF193" s="180"/>
      <c r="EDG193" s="135"/>
      <c r="EDH193" s="180"/>
      <c r="EDI193" s="180"/>
      <c r="EDJ193" s="181"/>
      <c r="EDK193" s="180"/>
      <c r="EDL193" s="135"/>
      <c r="EDM193" s="180"/>
      <c r="EDN193" s="180"/>
      <c r="EDO193" s="181"/>
      <c r="EDP193" s="180"/>
      <c r="EDQ193" s="135"/>
      <c r="EDR193" s="180"/>
      <c r="EDS193" s="180"/>
      <c r="EDT193" s="181"/>
      <c r="EDU193" s="180"/>
      <c r="EDV193" s="135"/>
      <c r="EDW193" s="180"/>
      <c r="EDX193" s="180"/>
      <c r="EDY193" s="181"/>
      <c r="EDZ193" s="180"/>
      <c r="EEA193" s="135"/>
      <c r="EEB193" s="180"/>
      <c r="EEC193" s="180"/>
      <c r="EED193" s="181"/>
      <c r="EEE193" s="180"/>
      <c r="EEF193" s="135"/>
      <c r="EEG193" s="180"/>
      <c r="EEH193" s="180"/>
      <c r="EEI193" s="181"/>
      <c r="EEJ193" s="180"/>
      <c r="EEK193" s="135"/>
      <c r="EEL193" s="180"/>
      <c r="EEM193" s="180"/>
      <c r="EEN193" s="181"/>
      <c r="EEO193" s="180"/>
      <c r="EEP193" s="135"/>
      <c r="EEQ193" s="180"/>
      <c r="EER193" s="180"/>
      <c r="EES193" s="181"/>
      <c r="EET193" s="180"/>
      <c r="EEU193" s="135"/>
      <c r="EEV193" s="180"/>
      <c r="EEW193" s="180"/>
      <c r="EEX193" s="181"/>
      <c r="EEY193" s="180"/>
      <c r="EEZ193" s="135"/>
      <c r="EFA193" s="180"/>
      <c r="EFB193" s="180"/>
      <c r="EFC193" s="181"/>
      <c r="EFD193" s="180"/>
      <c r="EFE193" s="135"/>
      <c r="EFF193" s="180"/>
      <c r="EFG193" s="180"/>
      <c r="EFH193" s="181"/>
      <c r="EFI193" s="180"/>
      <c r="EFJ193" s="135"/>
      <c r="EFK193" s="180"/>
      <c r="EFL193" s="180"/>
      <c r="EFM193" s="181"/>
      <c r="EFN193" s="180"/>
      <c r="EFO193" s="135"/>
      <c r="EFP193" s="180"/>
      <c r="EFQ193" s="180"/>
      <c r="EFR193" s="181"/>
      <c r="EFS193" s="180"/>
      <c r="EFT193" s="135"/>
      <c r="EFU193" s="180"/>
      <c r="EFV193" s="180"/>
      <c r="EFW193" s="181"/>
      <c r="EFX193" s="180"/>
      <c r="EFY193" s="135"/>
      <c r="EFZ193" s="180"/>
      <c r="EGA193" s="180"/>
      <c r="EGB193" s="181"/>
      <c r="EGC193" s="180"/>
      <c r="EGD193" s="135"/>
      <c r="EGE193" s="180"/>
      <c r="EGF193" s="180"/>
      <c r="EGG193" s="181"/>
      <c r="EGH193" s="180"/>
      <c r="EGI193" s="135"/>
      <c r="EGJ193" s="180"/>
      <c r="EGK193" s="180"/>
      <c r="EGL193" s="181"/>
      <c r="EGM193" s="180"/>
      <c r="EGN193" s="135"/>
      <c r="EGO193" s="180"/>
      <c r="EGP193" s="180"/>
      <c r="EGQ193" s="181"/>
      <c r="EGR193" s="180"/>
      <c r="EGS193" s="135"/>
      <c r="EGT193" s="180"/>
      <c r="EGU193" s="180"/>
      <c r="EGV193" s="181"/>
      <c r="EGW193" s="180"/>
      <c r="EGX193" s="135"/>
      <c r="EGY193" s="180"/>
      <c r="EGZ193" s="180"/>
      <c r="EHA193" s="181"/>
      <c r="EHB193" s="180"/>
      <c r="EHC193" s="135"/>
      <c r="EHD193" s="180"/>
      <c r="EHE193" s="180"/>
      <c r="EHF193" s="181"/>
      <c r="EHG193" s="180"/>
      <c r="EHH193" s="135"/>
      <c r="EHI193" s="180"/>
      <c r="EHJ193" s="180"/>
      <c r="EHK193" s="181"/>
      <c r="EHL193" s="180"/>
      <c r="EHM193" s="135"/>
      <c r="EHN193" s="180"/>
      <c r="EHO193" s="180"/>
      <c r="EHP193" s="181"/>
      <c r="EHQ193" s="180"/>
      <c r="EHR193" s="135"/>
      <c r="EHS193" s="180"/>
      <c r="EHT193" s="180"/>
      <c r="EHU193" s="181"/>
      <c r="EHV193" s="180"/>
      <c r="EHW193" s="135"/>
      <c r="EHX193" s="180"/>
      <c r="EHY193" s="180"/>
      <c r="EHZ193" s="181"/>
      <c r="EIA193" s="180"/>
      <c r="EIB193" s="135"/>
      <c r="EIC193" s="180"/>
      <c r="EID193" s="180"/>
      <c r="EIE193" s="181"/>
      <c r="EIF193" s="180"/>
      <c r="EIG193" s="135"/>
      <c r="EIH193" s="180"/>
      <c r="EII193" s="180"/>
      <c r="EIJ193" s="181"/>
      <c r="EIK193" s="180"/>
      <c r="EIL193" s="135"/>
      <c r="EIM193" s="180"/>
      <c r="EIN193" s="180"/>
      <c r="EIO193" s="181"/>
      <c r="EIP193" s="180"/>
      <c r="EIQ193" s="135"/>
      <c r="EIR193" s="180"/>
      <c r="EIS193" s="180"/>
      <c r="EIT193" s="181"/>
      <c r="EIU193" s="180"/>
      <c r="EIV193" s="135"/>
      <c r="EIW193" s="180"/>
      <c r="EIX193" s="180"/>
      <c r="EIY193" s="181"/>
      <c r="EIZ193" s="180"/>
      <c r="EJA193" s="135"/>
      <c r="EJB193" s="180"/>
      <c r="EJC193" s="180"/>
      <c r="EJD193" s="181"/>
      <c r="EJE193" s="180"/>
      <c r="EJF193" s="135"/>
      <c r="EJG193" s="180"/>
      <c r="EJH193" s="180"/>
      <c r="EJI193" s="181"/>
      <c r="EJJ193" s="180"/>
      <c r="EJK193" s="135"/>
      <c r="EJL193" s="180"/>
      <c r="EJM193" s="180"/>
      <c r="EJN193" s="181"/>
      <c r="EJO193" s="180"/>
      <c r="EJP193" s="135"/>
      <c r="EJQ193" s="180"/>
      <c r="EJR193" s="180"/>
      <c r="EJS193" s="181"/>
      <c r="EJT193" s="180"/>
      <c r="EJU193" s="135"/>
      <c r="EJV193" s="180"/>
      <c r="EJW193" s="180"/>
      <c r="EJX193" s="181"/>
      <c r="EJY193" s="180"/>
      <c r="EJZ193" s="135"/>
      <c r="EKA193" s="180"/>
      <c r="EKB193" s="180"/>
      <c r="EKC193" s="181"/>
      <c r="EKD193" s="180"/>
      <c r="EKE193" s="135"/>
      <c r="EKF193" s="180"/>
      <c r="EKG193" s="180"/>
      <c r="EKH193" s="181"/>
      <c r="EKI193" s="180"/>
      <c r="EKJ193" s="135"/>
      <c r="EKK193" s="180"/>
      <c r="EKL193" s="180"/>
      <c r="EKM193" s="181"/>
      <c r="EKN193" s="180"/>
      <c r="EKO193" s="135"/>
      <c r="EKP193" s="180"/>
      <c r="EKQ193" s="180"/>
      <c r="EKR193" s="181"/>
      <c r="EKS193" s="180"/>
      <c r="EKT193" s="135"/>
      <c r="EKU193" s="180"/>
      <c r="EKV193" s="180"/>
      <c r="EKW193" s="181"/>
      <c r="EKX193" s="180"/>
      <c r="EKY193" s="135"/>
      <c r="EKZ193" s="180"/>
      <c r="ELA193" s="180"/>
      <c r="ELB193" s="181"/>
      <c r="ELC193" s="180"/>
      <c r="ELD193" s="135"/>
      <c r="ELE193" s="180"/>
      <c r="ELF193" s="180"/>
      <c r="ELG193" s="181"/>
      <c r="ELH193" s="180"/>
      <c r="ELI193" s="135"/>
      <c r="ELJ193" s="180"/>
      <c r="ELK193" s="180"/>
      <c r="ELL193" s="181"/>
      <c r="ELM193" s="180"/>
      <c r="ELN193" s="135"/>
      <c r="ELO193" s="180"/>
      <c r="ELP193" s="180"/>
      <c r="ELQ193" s="181"/>
      <c r="ELR193" s="180"/>
      <c r="ELS193" s="135"/>
      <c r="ELT193" s="180"/>
      <c r="ELU193" s="180"/>
      <c r="ELV193" s="181"/>
      <c r="ELW193" s="180"/>
      <c r="ELX193" s="135"/>
      <c r="ELY193" s="180"/>
      <c r="ELZ193" s="180"/>
      <c r="EMA193" s="181"/>
      <c r="EMB193" s="180"/>
      <c r="EMC193" s="135"/>
      <c r="EMD193" s="180"/>
      <c r="EME193" s="180"/>
      <c r="EMF193" s="181"/>
      <c r="EMG193" s="180"/>
      <c r="EMH193" s="135"/>
      <c r="EMI193" s="180"/>
      <c r="EMJ193" s="180"/>
      <c r="EMK193" s="181"/>
      <c r="EML193" s="180"/>
      <c r="EMM193" s="135"/>
      <c r="EMN193" s="180"/>
      <c r="EMO193" s="180"/>
      <c r="EMP193" s="181"/>
      <c r="EMQ193" s="180"/>
      <c r="EMR193" s="135"/>
      <c r="EMS193" s="180"/>
      <c r="EMT193" s="180"/>
      <c r="EMU193" s="181"/>
      <c r="EMV193" s="180"/>
      <c r="EMW193" s="135"/>
      <c r="EMX193" s="180"/>
      <c r="EMY193" s="180"/>
      <c r="EMZ193" s="181"/>
      <c r="ENA193" s="180"/>
      <c r="ENB193" s="135"/>
      <c r="ENC193" s="180"/>
      <c r="END193" s="180"/>
      <c r="ENE193" s="181"/>
      <c r="ENF193" s="180"/>
      <c r="ENG193" s="135"/>
      <c r="ENH193" s="180"/>
      <c r="ENI193" s="180"/>
      <c r="ENJ193" s="181"/>
      <c r="ENK193" s="180"/>
      <c r="ENL193" s="135"/>
      <c r="ENM193" s="180"/>
      <c r="ENN193" s="180"/>
      <c r="ENO193" s="181"/>
      <c r="ENP193" s="180"/>
      <c r="ENQ193" s="135"/>
      <c r="ENR193" s="180"/>
      <c r="ENS193" s="180"/>
      <c r="ENT193" s="181"/>
      <c r="ENU193" s="180"/>
      <c r="ENV193" s="135"/>
      <c r="ENW193" s="180"/>
      <c r="ENX193" s="180"/>
      <c r="ENY193" s="181"/>
      <c r="ENZ193" s="180"/>
      <c r="EOA193" s="135"/>
      <c r="EOB193" s="180"/>
      <c r="EOC193" s="180"/>
      <c r="EOD193" s="181"/>
      <c r="EOE193" s="180"/>
      <c r="EOF193" s="135"/>
      <c r="EOG193" s="180"/>
      <c r="EOH193" s="180"/>
      <c r="EOI193" s="181"/>
      <c r="EOJ193" s="180"/>
      <c r="EOK193" s="135"/>
      <c r="EOL193" s="180"/>
      <c r="EOM193" s="180"/>
      <c r="EON193" s="181"/>
      <c r="EOO193" s="180"/>
      <c r="EOP193" s="135"/>
      <c r="EOQ193" s="180"/>
      <c r="EOR193" s="180"/>
      <c r="EOS193" s="181"/>
      <c r="EOT193" s="180"/>
      <c r="EOU193" s="135"/>
      <c r="EOV193" s="180"/>
      <c r="EOW193" s="180"/>
      <c r="EOX193" s="181"/>
      <c r="EOY193" s="180"/>
      <c r="EOZ193" s="135"/>
      <c r="EPA193" s="180"/>
      <c r="EPB193" s="180"/>
      <c r="EPC193" s="181"/>
      <c r="EPD193" s="180"/>
      <c r="EPE193" s="135"/>
      <c r="EPF193" s="180"/>
      <c r="EPG193" s="180"/>
      <c r="EPH193" s="181"/>
      <c r="EPI193" s="180"/>
      <c r="EPJ193" s="135"/>
      <c r="EPK193" s="180"/>
      <c r="EPL193" s="180"/>
      <c r="EPM193" s="181"/>
      <c r="EPN193" s="180"/>
      <c r="EPO193" s="135"/>
      <c r="EPP193" s="180"/>
      <c r="EPQ193" s="180"/>
      <c r="EPR193" s="181"/>
      <c r="EPS193" s="180"/>
      <c r="EPT193" s="135"/>
      <c r="EPU193" s="180"/>
      <c r="EPV193" s="180"/>
      <c r="EPW193" s="181"/>
      <c r="EPX193" s="180"/>
      <c r="EPY193" s="135"/>
      <c r="EPZ193" s="180"/>
      <c r="EQA193" s="180"/>
      <c r="EQB193" s="181"/>
      <c r="EQC193" s="180"/>
      <c r="EQD193" s="135"/>
      <c r="EQE193" s="180"/>
      <c r="EQF193" s="180"/>
      <c r="EQG193" s="181"/>
      <c r="EQH193" s="180"/>
      <c r="EQI193" s="135"/>
      <c r="EQJ193" s="180"/>
      <c r="EQK193" s="180"/>
      <c r="EQL193" s="181"/>
      <c r="EQM193" s="180"/>
      <c r="EQN193" s="135"/>
      <c r="EQO193" s="180"/>
      <c r="EQP193" s="180"/>
      <c r="EQQ193" s="181"/>
      <c r="EQR193" s="180"/>
      <c r="EQS193" s="135"/>
      <c r="EQT193" s="180"/>
      <c r="EQU193" s="180"/>
      <c r="EQV193" s="181"/>
      <c r="EQW193" s="180"/>
      <c r="EQX193" s="135"/>
      <c r="EQY193" s="180"/>
      <c r="EQZ193" s="180"/>
      <c r="ERA193" s="181"/>
      <c r="ERB193" s="180"/>
      <c r="ERC193" s="135"/>
      <c r="ERD193" s="180"/>
      <c r="ERE193" s="180"/>
      <c r="ERF193" s="181"/>
      <c r="ERG193" s="180"/>
      <c r="ERH193" s="135"/>
      <c r="ERI193" s="180"/>
      <c r="ERJ193" s="180"/>
      <c r="ERK193" s="181"/>
      <c r="ERL193" s="180"/>
      <c r="ERM193" s="135"/>
      <c r="ERN193" s="180"/>
      <c r="ERO193" s="180"/>
      <c r="ERP193" s="181"/>
      <c r="ERQ193" s="180"/>
      <c r="ERR193" s="135"/>
      <c r="ERS193" s="180"/>
      <c r="ERT193" s="180"/>
      <c r="ERU193" s="181"/>
      <c r="ERV193" s="180"/>
      <c r="ERW193" s="135"/>
      <c r="ERX193" s="180"/>
      <c r="ERY193" s="180"/>
      <c r="ERZ193" s="181"/>
      <c r="ESA193" s="180"/>
      <c r="ESB193" s="135"/>
      <c r="ESC193" s="180"/>
      <c r="ESD193" s="180"/>
      <c r="ESE193" s="181"/>
      <c r="ESF193" s="180"/>
      <c r="ESG193" s="135"/>
      <c r="ESH193" s="180"/>
      <c r="ESI193" s="180"/>
      <c r="ESJ193" s="181"/>
      <c r="ESK193" s="180"/>
      <c r="ESL193" s="135"/>
      <c r="ESM193" s="180"/>
      <c r="ESN193" s="180"/>
      <c r="ESO193" s="181"/>
      <c r="ESP193" s="180"/>
      <c r="ESQ193" s="135"/>
      <c r="ESR193" s="180"/>
      <c r="ESS193" s="180"/>
      <c r="EST193" s="181"/>
      <c r="ESU193" s="180"/>
      <c r="ESV193" s="135"/>
      <c r="ESW193" s="180"/>
      <c r="ESX193" s="180"/>
      <c r="ESY193" s="181"/>
      <c r="ESZ193" s="180"/>
      <c r="ETA193" s="135"/>
      <c r="ETB193" s="180"/>
      <c r="ETC193" s="180"/>
      <c r="ETD193" s="181"/>
      <c r="ETE193" s="180"/>
      <c r="ETF193" s="135"/>
      <c r="ETG193" s="180"/>
      <c r="ETH193" s="180"/>
      <c r="ETI193" s="181"/>
      <c r="ETJ193" s="180"/>
      <c r="ETK193" s="135"/>
      <c r="ETL193" s="180"/>
      <c r="ETM193" s="180"/>
      <c r="ETN193" s="181"/>
      <c r="ETO193" s="180"/>
      <c r="ETP193" s="135"/>
      <c r="ETQ193" s="180"/>
      <c r="ETR193" s="180"/>
      <c r="ETS193" s="181"/>
      <c r="ETT193" s="180"/>
      <c r="ETU193" s="135"/>
      <c r="ETV193" s="180"/>
      <c r="ETW193" s="180"/>
      <c r="ETX193" s="181"/>
      <c r="ETY193" s="180"/>
      <c r="ETZ193" s="135"/>
      <c r="EUA193" s="180"/>
      <c r="EUB193" s="180"/>
      <c r="EUC193" s="181"/>
      <c r="EUD193" s="180"/>
      <c r="EUE193" s="135"/>
      <c r="EUF193" s="180"/>
      <c r="EUG193" s="180"/>
      <c r="EUH193" s="181"/>
      <c r="EUI193" s="180"/>
      <c r="EUJ193" s="135"/>
      <c r="EUK193" s="180"/>
      <c r="EUL193" s="180"/>
      <c r="EUM193" s="181"/>
      <c r="EUN193" s="180"/>
      <c r="EUO193" s="135"/>
      <c r="EUP193" s="180"/>
      <c r="EUQ193" s="180"/>
      <c r="EUR193" s="181"/>
      <c r="EUS193" s="180"/>
      <c r="EUT193" s="135"/>
      <c r="EUU193" s="180"/>
      <c r="EUV193" s="180"/>
      <c r="EUW193" s="181"/>
      <c r="EUX193" s="180"/>
      <c r="EUY193" s="135"/>
      <c r="EUZ193" s="180"/>
      <c r="EVA193" s="180"/>
      <c r="EVB193" s="181"/>
      <c r="EVC193" s="180"/>
      <c r="EVD193" s="135"/>
      <c r="EVE193" s="180"/>
      <c r="EVF193" s="180"/>
      <c r="EVG193" s="181"/>
      <c r="EVH193" s="180"/>
      <c r="EVI193" s="135"/>
      <c r="EVJ193" s="180"/>
      <c r="EVK193" s="180"/>
      <c r="EVL193" s="181"/>
      <c r="EVM193" s="180"/>
      <c r="EVN193" s="135"/>
      <c r="EVO193" s="180"/>
      <c r="EVP193" s="180"/>
      <c r="EVQ193" s="181"/>
      <c r="EVR193" s="180"/>
      <c r="EVS193" s="135"/>
      <c r="EVT193" s="180"/>
      <c r="EVU193" s="180"/>
      <c r="EVV193" s="181"/>
      <c r="EVW193" s="180"/>
      <c r="EVX193" s="135"/>
      <c r="EVY193" s="180"/>
      <c r="EVZ193" s="180"/>
      <c r="EWA193" s="181"/>
      <c r="EWB193" s="180"/>
      <c r="EWC193" s="135"/>
      <c r="EWD193" s="180"/>
      <c r="EWE193" s="180"/>
      <c r="EWF193" s="181"/>
      <c r="EWG193" s="180"/>
      <c r="EWH193" s="135"/>
      <c r="EWI193" s="180"/>
      <c r="EWJ193" s="180"/>
      <c r="EWK193" s="181"/>
      <c r="EWL193" s="180"/>
      <c r="EWM193" s="135"/>
      <c r="EWN193" s="180"/>
      <c r="EWO193" s="180"/>
      <c r="EWP193" s="181"/>
      <c r="EWQ193" s="180"/>
      <c r="EWR193" s="135"/>
      <c r="EWS193" s="180"/>
      <c r="EWT193" s="180"/>
      <c r="EWU193" s="181"/>
      <c r="EWV193" s="180"/>
      <c r="EWW193" s="135"/>
      <c r="EWX193" s="180"/>
      <c r="EWY193" s="180"/>
      <c r="EWZ193" s="181"/>
      <c r="EXA193" s="180"/>
      <c r="EXB193" s="135"/>
      <c r="EXC193" s="180"/>
      <c r="EXD193" s="180"/>
      <c r="EXE193" s="181"/>
      <c r="EXF193" s="180"/>
      <c r="EXG193" s="135"/>
      <c r="EXH193" s="180"/>
      <c r="EXI193" s="180"/>
      <c r="EXJ193" s="181"/>
      <c r="EXK193" s="180"/>
      <c r="EXL193" s="135"/>
      <c r="EXM193" s="180"/>
      <c r="EXN193" s="180"/>
      <c r="EXO193" s="181"/>
      <c r="EXP193" s="180"/>
      <c r="EXQ193" s="135"/>
      <c r="EXR193" s="180"/>
      <c r="EXS193" s="180"/>
      <c r="EXT193" s="181"/>
      <c r="EXU193" s="180"/>
      <c r="EXV193" s="135"/>
      <c r="EXW193" s="180"/>
      <c r="EXX193" s="180"/>
      <c r="EXY193" s="181"/>
      <c r="EXZ193" s="180"/>
      <c r="EYA193" s="135"/>
      <c r="EYB193" s="180"/>
      <c r="EYC193" s="180"/>
      <c r="EYD193" s="181"/>
      <c r="EYE193" s="180"/>
      <c r="EYF193" s="135"/>
      <c r="EYG193" s="180"/>
      <c r="EYH193" s="180"/>
      <c r="EYI193" s="181"/>
      <c r="EYJ193" s="180"/>
      <c r="EYK193" s="135"/>
      <c r="EYL193" s="180"/>
      <c r="EYM193" s="180"/>
      <c r="EYN193" s="181"/>
      <c r="EYO193" s="180"/>
      <c r="EYP193" s="135"/>
      <c r="EYQ193" s="180"/>
      <c r="EYR193" s="180"/>
      <c r="EYS193" s="181"/>
      <c r="EYT193" s="180"/>
      <c r="EYU193" s="135"/>
      <c r="EYV193" s="180"/>
      <c r="EYW193" s="180"/>
      <c r="EYX193" s="181"/>
      <c r="EYY193" s="180"/>
      <c r="EYZ193" s="135"/>
      <c r="EZA193" s="180"/>
      <c r="EZB193" s="180"/>
      <c r="EZC193" s="181"/>
      <c r="EZD193" s="180"/>
      <c r="EZE193" s="135"/>
      <c r="EZF193" s="180"/>
      <c r="EZG193" s="180"/>
      <c r="EZH193" s="181"/>
      <c r="EZI193" s="180"/>
      <c r="EZJ193" s="135"/>
      <c r="EZK193" s="180"/>
      <c r="EZL193" s="180"/>
      <c r="EZM193" s="181"/>
      <c r="EZN193" s="180"/>
      <c r="EZO193" s="135"/>
      <c r="EZP193" s="180"/>
      <c r="EZQ193" s="180"/>
      <c r="EZR193" s="181"/>
      <c r="EZS193" s="180"/>
      <c r="EZT193" s="135"/>
      <c r="EZU193" s="180"/>
      <c r="EZV193" s="180"/>
      <c r="EZW193" s="181"/>
      <c r="EZX193" s="180"/>
      <c r="EZY193" s="135"/>
      <c r="EZZ193" s="180"/>
      <c r="FAA193" s="180"/>
      <c r="FAB193" s="181"/>
      <c r="FAC193" s="180"/>
      <c r="FAD193" s="135"/>
      <c r="FAE193" s="180"/>
      <c r="FAF193" s="180"/>
      <c r="FAG193" s="181"/>
      <c r="FAH193" s="180"/>
      <c r="FAI193" s="135"/>
      <c r="FAJ193" s="180"/>
      <c r="FAK193" s="180"/>
      <c r="FAL193" s="181"/>
      <c r="FAM193" s="180"/>
      <c r="FAN193" s="135"/>
      <c r="FAO193" s="180"/>
      <c r="FAP193" s="180"/>
      <c r="FAQ193" s="181"/>
      <c r="FAR193" s="180"/>
      <c r="FAS193" s="135"/>
      <c r="FAT193" s="180"/>
      <c r="FAU193" s="180"/>
      <c r="FAV193" s="181"/>
      <c r="FAW193" s="180"/>
      <c r="FAX193" s="135"/>
      <c r="FAY193" s="180"/>
      <c r="FAZ193" s="180"/>
      <c r="FBA193" s="181"/>
      <c r="FBB193" s="180"/>
      <c r="FBC193" s="135"/>
      <c r="FBD193" s="180"/>
      <c r="FBE193" s="180"/>
      <c r="FBF193" s="181"/>
      <c r="FBG193" s="180"/>
      <c r="FBH193" s="135"/>
      <c r="FBI193" s="180"/>
      <c r="FBJ193" s="180"/>
      <c r="FBK193" s="181"/>
      <c r="FBL193" s="180"/>
      <c r="FBM193" s="135"/>
      <c r="FBN193" s="180"/>
      <c r="FBO193" s="180"/>
      <c r="FBP193" s="181"/>
      <c r="FBQ193" s="180"/>
      <c r="FBR193" s="135"/>
      <c r="FBS193" s="180"/>
      <c r="FBT193" s="180"/>
      <c r="FBU193" s="181"/>
      <c r="FBV193" s="180"/>
      <c r="FBW193" s="135"/>
      <c r="FBX193" s="180"/>
      <c r="FBY193" s="180"/>
      <c r="FBZ193" s="181"/>
      <c r="FCA193" s="180"/>
      <c r="FCB193" s="135"/>
      <c r="FCC193" s="180"/>
      <c r="FCD193" s="180"/>
      <c r="FCE193" s="181"/>
      <c r="FCF193" s="180"/>
      <c r="FCG193" s="135"/>
      <c r="FCH193" s="180"/>
      <c r="FCI193" s="180"/>
      <c r="FCJ193" s="181"/>
      <c r="FCK193" s="180"/>
      <c r="FCL193" s="135"/>
      <c r="FCM193" s="180"/>
      <c r="FCN193" s="180"/>
      <c r="FCO193" s="181"/>
      <c r="FCP193" s="180"/>
      <c r="FCQ193" s="135"/>
      <c r="FCR193" s="180"/>
      <c r="FCS193" s="180"/>
      <c r="FCT193" s="181"/>
      <c r="FCU193" s="180"/>
      <c r="FCV193" s="135"/>
      <c r="FCW193" s="180"/>
      <c r="FCX193" s="180"/>
      <c r="FCY193" s="181"/>
      <c r="FCZ193" s="180"/>
      <c r="FDA193" s="135"/>
      <c r="FDB193" s="180"/>
      <c r="FDC193" s="180"/>
      <c r="FDD193" s="181"/>
      <c r="FDE193" s="180"/>
      <c r="FDF193" s="135"/>
      <c r="FDG193" s="180"/>
      <c r="FDH193" s="180"/>
      <c r="FDI193" s="181"/>
      <c r="FDJ193" s="180"/>
      <c r="FDK193" s="135"/>
      <c r="FDL193" s="180"/>
      <c r="FDM193" s="180"/>
      <c r="FDN193" s="181"/>
      <c r="FDO193" s="180"/>
      <c r="FDP193" s="135"/>
      <c r="FDQ193" s="180"/>
      <c r="FDR193" s="180"/>
      <c r="FDS193" s="181"/>
      <c r="FDT193" s="180"/>
      <c r="FDU193" s="135"/>
      <c r="FDV193" s="180"/>
      <c r="FDW193" s="180"/>
      <c r="FDX193" s="181"/>
      <c r="FDY193" s="180"/>
      <c r="FDZ193" s="135"/>
      <c r="FEA193" s="180"/>
      <c r="FEB193" s="180"/>
      <c r="FEC193" s="181"/>
      <c r="FED193" s="180"/>
      <c r="FEE193" s="135"/>
      <c r="FEF193" s="180"/>
      <c r="FEG193" s="180"/>
      <c r="FEH193" s="181"/>
      <c r="FEI193" s="180"/>
      <c r="FEJ193" s="135"/>
      <c r="FEK193" s="180"/>
      <c r="FEL193" s="180"/>
      <c r="FEM193" s="181"/>
      <c r="FEN193" s="180"/>
      <c r="FEO193" s="135"/>
      <c r="FEP193" s="180"/>
      <c r="FEQ193" s="180"/>
      <c r="FER193" s="181"/>
      <c r="FES193" s="180"/>
      <c r="FET193" s="135"/>
      <c r="FEU193" s="180"/>
      <c r="FEV193" s="180"/>
      <c r="FEW193" s="181"/>
      <c r="FEX193" s="180"/>
      <c r="FEY193" s="135"/>
      <c r="FEZ193" s="180"/>
      <c r="FFA193" s="180"/>
      <c r="FFB193" s="181"/>
      <c r="FFC193" s="180"/>
      <c r="FFD193" s="135"/>
      <c r="FFE193" s="180"/>
      <c r="FFF193" s="180"/>
      <c r="FFG193" s="181"/>
      <c r="FFH193" s="180"/>
      <c r="FFI193" s="135"/>
      <c r="FFJ193" s="180"/>
      <c r="FFK193" s="180"/>
      <c r="FFL193" s="181"/>
      <c r="FFM193" s="180"/>
      <c r="FFN193" s="135"/>
      <c r="FFO193" s="180"/>
      <c r="FFP193" s="180"/>
      <c r="FFQ193" s="181"/>
      <c r="FFR193" s="180"/>
      <c r="FFS193" s="135"/>
      <c r="FFT193" s="180"/>
      <c r="FFU193" s="180"/>
      <c r="FFV193" s="181"/>
      <c r="FFW193" s="180"/>
      <c r="FFX193" s="135"/>
      <c r="FFY193" s="180"/>
      <c r="FFZ193" s="180"/>
      <c r="FGA193" s="181"/>
      <c r="FGB193" s="180"/>
      <c r="FGC193" s="135"/>
      <c r="FGD193" s="180"/>
      <c r="FGE193" s="180"/>
      <c r="FGF193" s="181"/>
      <c r="FGG193" s="180"/>
      <c r="FGH193" s="135"/>
      <c r="FGI193" s="180"/>
      <c r="FGJ193" s="180"/>
      <c r="FGK193" s="181"/>
      <c r="FGL193" s="180"/>
      <c r="FGM193" s="135"/>
      <c r="FGN193" s="180"/>
      <c r="FGO193" s="180"/>
      <c r="FGP193" s="181"/>
      <c r="FGQ193" s="180"/>
      <c r="FGR193" s="135"/>
      <c r="FGS193" s="180"/>
      <c r="FGT193" s="180"/>
      <c r="FGU193" s="181"/>
      <c r="FGV193" s="180"/>
      <c r="FGW193" s="135"/>
      <c r="FGX193" s="180"/>
      <c r="FGY193" s="180"/>
      <c r="FGZ193" s="181"/>
      <c r="FHA193" s="180"/>
      <c r="FHB193" s="135"/>
      <c r="FHC193" s="180"/>
      <c r="FHD193" s="180"/>
      <c r="FHE193" s="181"/>
      <c r="FHF193" s="180"/>
      <c r="FHG193" s="135"/>
      <c r="FHH193" s="180"/>
      <c r="FHI193" s="180"/>
      <c r="FHJ193" s="181"/>
      <c r="FHK193" s="180"/>
      <c r="FHL193" s="135"/>
      <c r="FHM193" s="180"/>
      <c r="FHN193" s="180"/>
      <c r="FHO193" s="181"/>
      <c r="FHP193" s="180"/>
      <c r="FHQ193" s="135"/>
      <c r="FHR193" s="180"/>
      <c r="FHS193" s="180"/>
      <c r="FHT193" s="181"/>
      <c r="FHU193" s="180"/>
      <c r="FHV193" s="135"/>
      <c r="FHW193" s="180"/>
      <c r="FHX193" s="180"/>
      <c r="FHY193" s="181"/>
      <c r="FHZ193" s="180"/>
      <c r="FIA193" s="135"/>
      <c r="FIB193" s="180"/>
      <c r="FIC193" s="180"/>
      <c r="FID193" s="181"/>
      <c r="FIE193" s="180"/>
      <c r="FIF193" s="135"/>
      <c r="FIG193" s="180"/>
      <c r="FIH193" s="180"/>
      <c r="FII193" s="181"/>
      <c r="FIJ193" s="180"/>
      <c r="FIK193" s="135"/>
      <c r="FIL193" s="180"/>
      <c r="FIM193" s="180"/>
      <c r="FIN193" s="181"/>
      <c r="FIO193" s="180"/>
      <c r="FIP193" s="135"/>
      <c r="FIQ193" s="180"/>
      <c r="FIR193" s="180"/>
      <c r="FIS193" s="181"/>
      <c r="FIT193" s="180"/>
      <c r="FIU193" s="135"/>
      <c r="FIV193" s="180"/>
      <c r="FIW193" s="180"/>
      <c r="FIX193" s="181"/>
      <c r="FIY193" s="180"/>
      <c r="FIZ193" s="135"/>
      <c r="FJA193" s="180"/>
      <c r="FJB193" s="180"/>
      <c r="FJC193" s="181"/>
      <c r="FJD193" s="180"/>
      <c r="FJE193" s="135"/>
      <c r="FJF193" s="180"/>
      <c r="FJG193" s="180"/>
      <c r="FJH193" s="181"/>
      <c r="FJI193" s="180"/>
      <c r="FJJ193" s="135"/>
      <c r="FJK193" s="180"/>
      <c r="FJL193" s="180"/>
      <c r="FJM193" s="181"/>
      <c r="FJN193" s="180"/>
      <c r="FJO193" s="135"/>
      <c r="FJP193" s="180"/>
      <c r="FJQ193" s="180"/>
      <c r="FJR193" s="181"/>
      <c r="FJS193" s="180"/>
      <c r="FJT193" s="135"/>
      <c r="FJU193" s="180"/>
      <c r="FJV193" s="180"/>
      <c r="FJW193" s="181"/>
      <c r="FJX193" s="180"/>
      <c r="FJY193" s="135"/>
      <c r="FJZ193" s="180"/>
      <c r="FKA193" s="180"/>
      <c r="FKB193" s="181"/>
      <c r="FKC193" s="180"/>
      <c r="FKD193" s="135"/>
      <c r="FKE193" s="180"/>
      <c r="FKF193" s="180"/>
      <c r="FKG193" s="181"/>
      <c r="FKH193" s="180"/>
      <c r="FKI193" s="135"/>
      <c r="FKJ193" s="180"/>
      <c r="FKK193" s="180"/>
      <c r="FKL193" s="181"/>
      <c r="FKM193" s="180"/>
      <c r="FKN193" s="135"/>
      <c r="FKO193" s="180"/>
      <c r="FKP193" s="180"/>
      <c r="FKQ193" s="181"/>
      <c r="FKR193" s="180"/>
      <c r="FKS193" s="135"/>
      <c r="FKT193" s="180"/>
      <c r="FKU193" s="180"/>
      <c r="FKV193" s="181"/>
      <c r="FKW193" s="180"/>
      <c r="FKX193" s="135"/>
      <c r="FKY193" s="180"/>
      <c r="FKZ193" s="180"/>
      <c r="FLA193" s="181"/>
      <c r="FLB193" s="180"/>
      <c r="FLC193" s="135"/>
      <c r="FLD193" s="180"/>
      <c r="FLE193" s="180"/>
      <c r="FLF193" s="181"/>
      <c r="FLG193" s="180"/>
      <c r="FLH193" s="135"/>
      <c r="FLI193" s="180"/>
      <c r="FLJ193" s="180"/>
      <c r="FLK193" s="181"/>
      <c r="FLL193" s="180"/>
      <c r="FLM193" s="135"/>
      <c r="FLN193" s="180"/>
      <c r="FLO193" s="180"/>
      <c r="FLP193" s="181"/>
      <c r="FLQ193" s="180"/>
      <c r="FLR193" s="135"/>
      <c r="FLS193" s="180"/>
      <c r="FLT193" s="180"/>
      <c r="FLU193" s="181"/>
      <c r="FLV193" s="180"/>
      <c r="FLW193" s="135"/>
      <c r="FLX193" s="180"/>
      <c r="FLY193" s="180"/>
      <c r="FLZ193" s="181"/>
      <c r="FMA193" s="180"/>
      <c r="FMB193" s="135"/>
      <c r="FMC193" s="180"/>
      <c r="FMD193" s="180"/>
      <c r="FME193" s="181"/>
      <c r="FMF193" s="180"/>
      <c r="FMG193" s="135"/>
      <c r="FMH193" s="180"/>
      <c r="FMI193" s="180"/>
      <c r="FMJ193" s="181"/>
      <c r="FMK193" s="180"/>
      <c r="FML193" s="135"/>
      <c r="FMM193" s="180"/>
      <c r="FMN193" s="180"/>
      <c r="FMO193" s="181"/>
      <c r="FMP193" s="180"/>
      <c r="FMQ193" s="135"/>
      <c r="FMR193" s="180"/>
      <c r="FMS193" s="180"/>
      <c r="FMT193" s="181"/>
      <c r="FMU193" s="180"/>
      <c r="FMV193" s="135"/>
      <c r="FMW193" s="180"/>
      <c r="FMX193" s="180"/>
      <c r="FMY193" s="181"/>
      <c r="FMZ193" s="180"/>
      <c r="FNA193" s="135"/>
      <c r="FNB193" s="180"/>
      <c r="FNC193" s="180"/>
      <c r="FND193" s="181"/>
      <c r="FNE193" s="180"/>
      <c r="FNF193" s="135"/>
      <c r="FNG193" s="180"/>
      <c r="FNH193" s="180"/>
      <c r="FNI193" s="181"/>
      <c r="FNJ193" s="180"/>
      <c r="FNK193" s="135"/>
      <c r="FNL193" s="180"/>
      <c r="FNM193" s="180"/>
      <c r="FNN193" s="181"/>
      <c r="FNO193" s="180"/>
      <c r="FNP193" s="135"/>
      <c r="FNQ193" s="180"/>
      <c r="FNR193" s="180"/>
      <c r="FNS193" s="181"/>
      <c r="FNT193" s="180"/>
      <c r="FNU193" s="135"/>
      <c r="FNV193" s="180"/>
      <c r="FNW193" s="180"/>
      <c r="FNX193" s="181"/>
      <c r="FNY193" s="180"/>
      <c r="FNZ193" s="135"/>
      <c r="FOA193" s="180"/>
      <c r="FOB193" s="180"/>
      <c r="FOC193" s="181"/>
      <c r="FOD193" s="180"/>
      <c r="FOE193" s="135"/>
      <c r="FOF193" s="180"/>
      <c r="FOG193" s="180"/>
      <c r="FOH193" s="181"/>
      <c r="FOI193" s="180"/>
      <c r="FOJ193" s="135"/>
      <c r="FOK193" s="180"/>
      <c r="FOL193" s="180"/>
      <c r="FOM193" s="181"/>
      <c r="FON193" s="180"/>
      <c r="FOO193" s="135"/>
      <c r="FOP193" s="180"/>
      <c r="FOQ193" s="180"/>
      <c r="FOR193" s="181"/>
      <c r="FOS193" s="180"/>
      <c r="FOT193" s="135"/>
      <c r="FOU193" s="180"/>
      <c r="FOV193" s="180"/>
      <c r="FOW193" s="181"/>
      <c r="FOX193" s="180"/>
      <c r="FOY193" s="135"/>
      <c r="FOZ193" s="180"/>
      <c r="FPA193" s="180"/>
      <c r="FPB193" s="181"/>
      <c r="FPC193" s="180"/>
      <c r="FPD193" s="135"/>
      <c r="FPE193" s="180"/>
      <c r="FPF193" s="180"/>
      <c r="FPG193" s="181"/>
      <c r="FPH193" s="180"/>
      <c r="FPI193" s="135"/>
      <c r="FPJ193" s="180"/>
      <c r="FPK193" s="180"/>
      <c r="FPL193" s="181"/>
      <c r="FPM193" s="180"/>
      <c r="FPN193" s="135"/>
      <c r="FPO193" s="180"/>
      <c r="FPP193" s="180"/>
      <c r="FPQ193" s="181"/>
      <c r="FPR193" s="180"/>
      <c r="FPS193" s="135"/>
      <c r="FPT193" s="180"/>
      <c r="FPU193" s="180"/>
      <c r="FPV193" s="181"/>
      <c r="FPW193" s="180"/>
      <c r="FPX193" s="135"/>
      <c r="FPY193" s="180"/>
      <c r="FPZ193" s="180"/>
      <c r="FQA193" s="181"/>
      <c r="FQB193" s="180"/>
      <c r="FQC193" s="135"/>
      <c r="FQD193" s="180"/>
      <c r="FQE193" s="180"/>
      <c r="FQF193" s="181"/>
      <c r="FQG193" s="180"/>
      <c r="FQH193" s="135"/>
      <c r="FQI193" s="180"/>
      <c r="FQJ193" s="180"/>
      <c r="FQK193" s="181"/>
      <c r="FQL193" s="180"/>
      <c r="FQM193" s="135"/>
      <c r="FQN193" s="180"/>
      <c r="FQO193" s="180"/>
      <c r="FQP193" s="181"/>
      <c r="FQQ193" s="180"/>
      <c r="FQR193" s="135"/>
      <c r="FQS193" s="180"/>
      <c r="FQT193" s="180"/>
      <c r="FQU193" s="181"/>
      <c r="FQV193" s="180"/>
      <c r="FQW193" s="135"/>
      <c r="FQX193" s="180"/>
      <c r="FQY193" s="180"/>
      <c r="FQZ193" s="181"/>
      <c r="FRA193" s="180"/>
      <c r="FRB193" s="135"/>
      <c r="FRC193" s="180"/>
      <c r="FRD193" s="180"/>
      <c r="FRE193" s="181"/>
      <c r="FRF193" s="180"/>
      <c r="FRG193" s="135"/>
      <c r="FRH193" s="180"/>
      <c r="FRI193" s="180"/>
      <c r="FRJ193" s="181"/>
      <c r="FRK193" s="180"/>
      <c r="FRL193" s="135"/>
      <c r="FRM193" s="180"/>
      <c r="FRN193" s="180"/>
      <c r="FRO193" s="181"/>
      <c r="FRP193" s="180"/>
      <c r="FRQ193" s="135"/>
      <c r="FRR193" s="180"/>
      <c r="FRS193" s="180"/>
      <c r="FRT193" s="181"/>
      <c r="FRU193" s="180"/>
      <c r="FRV193" s="135"/>
      <c r="FRW193" s="180"/>
      <c r="FRX193" s="180"/>
      <c r="FRY193" s="181"/>
      <c r="FRZ193" s="180"/>
      <c r="FSA193" s="135"/>
      <c r="FSB193" s="180"/>
      <c r="FSC193" s="180"/>
      <c r="FSD193" s="181"/>
      <c r="FSE193" s="180"/>
      <c r="FSF193" s="135"/>
      <c r="FSG193" s="180"/>
      <c r="FSH193" s="180"/>
      <c r="FSI193" s="181"/>
      <c r="FSJ193" s="180"/>
      <c r="FSK193" s="135"/>
      <c r="FSL193" s="180"/>
      <c r="FSM193" s="180"/>
      <c r="FSN193" s="181"/>
      <c r="FSO193" s="180"/>
      <c r="FSP193" s="135"/>
      <c r="FSQ193" s="180"/>
      <c r="FSR193" s="180"/>
      <c r="FSS193" s="181"/>
      <c r="FST193" s="180"/>
      <c r="FSU193" s="135"/>
      <c r="FSV193" s="180"/>
      <c r="FSW193" s="180"/>
      <c r="FSX193" s="181"/>
      <c r="FSY193" s="180"/>
      <c r="FSZ193" s="135"/>
      <c r="FTA193" s="180"/>
      <c r="FTB193" s="180"/>
      <c r="FTC193" s="181"/>
      <c r="FTD193" s="180"/>
      <c r="FTE193" s="135"/>
      <c r="FTF193" s="180"/>
      <c r="FTG193" s="180"/>
      <c r="FTH193" s="181"/>
      <c r="FTI193" s="180"/>
      <c r="FTJ193" s="135"/>
      <c r="FTK193" s="180"/>
      <c r="FTL193" s="180"/>
      <c r="FTM193" s="181"/>
      <c r="FTN193" s="180"/>
      <c r="FTO193" s="135"/>
      <c r="FTP193" s="180"/>
      <c r="FTQ193" s="180"/>
      <c r="FTR193" s="181"/>
      <c r="FTS193" s="180"/>
      <c r="FTT193" s="135"/>
      <c r="FTU193" s="180"/>
      <c r="FTV193" s="180"/>
      <c r="FTW193" s="181"/>
      <c r="FTX193" s="180"/>
      <c r="FTY193" s="135"/>
      <c r="FTZ193" s="180"/>
      <c r="FUA193" s="180"/>
      <c r="FUB193" s="181"/>
      <c r="FUC193" s="180"/>
      <c r="FUD193" s="135"/>
      <c r="FUE193" s="180"/>
      <c r="FUF193" s="180"/>
      <c r="FUG193" s="181"/>
      <c r="FUH193" s="180"/>
      <c r="FUI193" s="135"/>
      <c r="FUJ193" s="180"/>
      <c r="FUK193" s="180"/>
      <c r="FUL193" s="181"/>
      <c r="FUM193" s="180"/>
      <c r="FUN193" s="135"/>
      <c r="FUO193" s="180"/>
      <c r="FUP193" s="180"/>
      <c r="FUQ193" s="181"/>
      <c r="FUR193" s="180"/>
      <c r="FUS193" s="135"/>
      <c r="FUT193" s="180"/>
      <c r="FUU193" s="180"/>
      <c r="FUV193" s="181"/>
      <c r="FUW193" s="180"/>
      <c r="FUX193" s="135"/>
      <c r="FUY193" s="180"/>
      <c r="FUZ193" s="180"/>
      <c r="FVA193" s="181"/>
      <c r="FVB193" s="180"/>
      <c r="FVC193" s="135"/>
      <c r="FVD193" s="180"/>
      <c r="FVE193" s="180"/>
      <c r="FVF193" s="181"/>
      <c r="FVG193" s="180"/>
      <c r="FVH193" s="135"/>
      <c r="FVI193" s="180"/>
      <c r="FVJ193" s="180"/>
      <c r="FVK193" s="181"/>
      <c r="FVL193" s="180"/>
      <c r="FVM193" s="135"/>
      <c r="FVN193" s="180"/>
      <c r="FVO193" s="180"/>
      <c r="FVP193" s="181"/>
      <c r="FVQ193" s="180"/>
      <c r="FVR193" s="135"/>
      <c r="FVS193" s="180"/>
      <c r="FVT193" s="180"/>
      <c r="FVU193" s="181"/>
      <c r="FVV193" s="180"/>
      <c r="FVW193" s="135"/>
      <c r="FVX193" s="180"/>
      <c r="FVY193" s="180"/>
      <c r="FVZ193" s="181"/>
      <c r="FWA193" s="180"/>
      <c r="FWB193" s="135"/>
      <c r="FWC193" s="180"/>
      <c r="FWD193" s="180"/>
      <c r="FWE193" s="181"/>
      <c r="FWF193" s="180"/>
      <c r="FWG193" s="135"/>
      <c r="FWH193" s="180"/>
      <c r="FWI193" s="180"/>
      <c r="FWJ193" s="181"/>
      <c r="FWK193" s="180"/>
      <c r="FWL193" s="135"/>
      <c r="FWM193" s="180"/>
      <c r="FWN193" s="180"/>
      <c r="FWO193" s="181"/>
      <c r="FWP193" s="180"/>
      <c r="FWQ193" s="135"/>
      <c r="FWR193" s="180"/>
      <c r="FWS193" s="180"/>
      <c r="FWT193" s="181"/>
      <c r="FWU193" s="180"/>
      <c r="FWV193" s="135"/>
      <c r="FWW193" s="180"/>
      <c r="FWX193" s="180"/>
      <c r="FWY193" s="181"/>
      <c r="FWZ193" s="180"/>
      <c r="FXA193" s="135"/>
      <c r="FXB193" s="180"/>
      <c r="FXC193" s="180"/>
      <c r="FXD193" s="181"/>
      <c r="FXE193" s="180"/>
      <c r="FXF193" s="135"/>
      <c r="FXG193" s="180"/>
      <c r="FXH193" s="180"/>
      <c r="FXI193" s="181"/>
      <c r="FXJ193" s="180"/>
      <c r="FXK193" s="135"/>
      <c r="FXL193" s="180"/>
      <c r="FXM193" s="180"/>
      <c r="FXN193" s="181"/>
      <c r="FXO193" s="180"/>
      <c r="FXP193" s="135"/>
      <c r="FXQ193" s="180"/>
      <c r="FXR193" s="180"/>
      <c r="FXS193" s="181"/>
      <c r="FXT193" s="180"/>
      <c r="FXU193" s="135"/>
      <c r="FXV193" s="180"/>
      <c r="FXW193" s="180"/>
      <c r="FXX193" s="181"/>
      <c r="FXY193" s="180"/>
      <c r="FXZ193" s="135"/>
      <c r="FYA193" s="180"/>
      <c r="FYB193" s="180"/>
      <c r="FYC193" s="181"/>
      <c r="FYD193" s="180"/>
      <c r="FYE193" s="135"/>
      <c r="FYF193" s="180"/>
      <c r="FYG193" s="180"/>
      <c r="FYH193" s="181"/>
      <c r="FYI193" s="180"/>
      <c r="FYJ193" s="135"/>
      <c r="FYK193" s="180"/>
      <c r="FYL193" s="180"/>
      <c r="FYM193" s="181"/>
      <c r="FYN193" s="180"/>
      <c r="FYO193" s="135"/>
      <c r="FYP193" s="180"/>
      <c r="FYQ193" s="180"/>
      <c r="FYR193" s="181"/>
      <c r="FYS193" s="180"/>
      <c r="FYT193" s="135"/>
      <c r="FYU193" s="180"/>
      <c r="FYV193" s="180"/>
      <c r="FYW193" s="181"/>
      <c r="FYX193" s="180"/>
      <c r="FYY193" s="135"/>
      <c r="FYZ193" s="180"/>
      <c r="FZA193" s="180"/>
      <c r="FZB193" s="181"/>
      <c r="FZC193" s="180"/>
      <c r="FZD193" s="135"/>
      <c r="FZE193" s="180"/>
      <c r="FZF193" s="180"/>
      <c r="FZG193" s="181"/>
      <c r="FZH193" s="180"/>
      <c r="FZI193" s="135"/>
      <c r="FZJ193" s="180"/>
      <c r="FZK193" s="180"/>
      <c r="FZL193" s="181"/>
      <c r="FZM193" s="180"/>
      <c r="FZN193" s="135"/>
      <c r="FZO193" s="180"/>
      <c r="FZP193" s="180"/>
      <c r="FZQ193" s="181"/>
      <c r="FZR193" s="180"/>
      <c r="FZS193" s="135"/>
      <c r="FZT193" s="180"/>
      <c r="FZU193" s="180"/>
      <c r="FZV193" s="181"/>
      <c r="FZW193" s="180"/>
      <c r="FZX193" s="135"/>
      <c r="FZY193" s="180"/>
      <c r="FZZ193" s="180"/>
      <c r="GAA193" s="181"/>
      <c r="GAB193" s="180"/>
      <c r="GAC193" s="135"/>
      <c r="GAD193" s="180"/>
      <c r="GAE193" s="180"/>
      <c r="GAF193" s="181"/>
      <c r="GAG193" s="180"/>
      <c r="GAH193" s="135"/>
      <c r="GAI193" s="180"/>
      <c r="GAJ193" s="180"/>
      <c r="GAK193" s="181"/>
      <c r="GAL193" s="180"/>
      <c r="GAM193" s="135"/>
      <c r="GAN193" s="180"/>
      <c r="GAO193" s="180"/>
      <c r="GAP193" s="181"/>
      <c r="GAQ193" s="180"/>
      <c r="GAR193" s="135"/>
      <c r="GAS193" s="180"/>
      <c r="GAT193" s="180"/>
      <c r="GAU193" s="181"/>
      <c r="GAV193" s="180"/>
      <c r="GAW193" s="135"/>
      <c r="GAX193" s="180"/>
      <c r="GAY193" s="180"/>
      <c r="GAZ193" s="181"/>
      <c r="GBA193" s="180"/>
      <c r="GBB193" s="135"/>
      <c r="GBC193" s="180"/>
      <c r="GBD193" s="180"/>
      <c r="GBE193" s="181"/>
      <c r="GBF193" s="180"/>
      <c r="GBG193" s="135"/>
      <c r="GBH193" s="180"/>
      <c r="GBI193" s="180"/>
      <c r="GBJ193" s="181"/>
      <c r="GBK193" s="180"/>
      <c r="GBL193" s="135"/>
      <c r="GBM193" s="180"/>
      <c r="GBN193" s="180"/>
      <c r="GBO193" s="181"/>
      <c r="GBP193" s="180"/>
      <c r="GBQ193" s="135"/>
      <c r="GBR193" s="180"/>
      <c r="GBS193" s="180"/>
      <c r="GBT193" s="181"/>
      <c r="GBU193" s="180"/>
      <c r="GBV193" s="135"/>
      <c r="GBW193" s="180"/>
      <c r="GBX193" s="180"/>
      <c r="GBY193" s="181"/>
      <c r="GBZ193" s="180"/>
      <c r="GCA193" s="135"/>
      <c r="GCB193" s="180"/>
      <c r="GCC193" s="180"/>
      <c r="GCD193" s="181"/>
      <c r="GCE193" s="180"/>
      <c r="GCF193" s="135"/>
      <c r="GCG193" s="180"/>
      <c r="GCH193" s="180"/>
      <c r="GCI193" s="181"/>
      <c r="GCJ193" s="180"/>
      <c r="GCK193" s="135"/>
      <c r="GCL193" s="180"/>
      <c r="GCM193" s="180"/>
      <c r="GCN193" s="181"/>
      <c r="GCO193" s="180"/>
      <c r="GCP193" s="135"/>
      <c r="GCQ193" s="180"/>
      <c r="GCR193" s="180"/>
      <c r="GCS193" s="181"/>
      <c r="GCT193" s="180"/>
      <c r="GCU193" s="135"/>
      <c r="GCV193" s="180"/>
      <c r="GCW193" s="180"/>
      <c r="GCX193" s="181"/>
      <c r="GCY193" s="180"/>
      <c r="GCZ193" s="135"/>
      <c r="GDA193" s="180"/>
      <c r="GDB193" s="180"/>
      <c r="GDC193" s="181"/>
      <c r="GDD193" s="180"/>
      <c r="GDE193" s="135"/>
      <c r="GDF193" s="180"/>
      <c r="GDG193" s="180"/>
      <c r="GDH193" s="181"/>
      <c r="GDI193" s="180"/>
      <c r="GDJ193" s="135"/>
      <c r="GDK193" s="180"/>
      <c r="GDL193" s="180"/>
      <c r="GDM193" s="181"/>
      <c r="GDN193" s="180"/>
      <c r="GDO193" s="135"/>
      <c r="GDP193" s="180"/>
      <c r="GDQ193" s="180"/>
      <c r="GDR193" s="181"/>
      <c r="GDS193" s="180"/>
      <c r="GDT193" s="135"/>
      <c r="GDU193" s="180"/>
      <c r="GDV193" s="180"/>
      <c r="GDW193" s="181"/>
      <c r="GDX193" s="180"/>
      <c r="GDY193" s="135"/>
      <c r="GDZ193" s="180"/>
      <c r="GEA193" s="180"/>
      <c r="GEB193" s="181"/>
      <c r="GEC193" s="180"/>
      <c r="GED193" s="135"/>
      <c r="GEE193" s="180"/>
      <c r="GEF193" s="180"/>
      <c r="GEG193" s="181"/>
      <c r="GEH193" s="180"/>
      <c r="GEI193" s="135"/>
      <c r="GEJ193" s="180"/>
      <c r="GEK193" s="180"/>
      <c r="GEL193" s="181"/>
      <c r="GEM193" s="180"/>
      <c r="GEN193" s="135"/>
      <c r="GEO193" s="180"/>
      <c r="GEP193" s="180"/>
      <c r="GEQ193" s="181"/>
      <c r="GER193" s="180"/>
      <c r="GES193" s="135"/>
      <c r="GET193" s="180"/>
      <c r="GEU193" s="180"/>
      <c r="GEV193" s="181"/>
      <c r="GEW193" s="180"/>
      <c r="GEX193" s="135"/>
      <c r="GEY193" s="180"/>
      <c r="GEZ193" s="180"/>
      <c r="GFA193" s="181"/>
      <c r="GFB193" s="180"/>
      <c r="GFC193" s="135"/>
      <c r="GFD193" s="180"/>
      <c r="GFE193" s="180"/>
      <c r="GFF193" s="181"/>
      <c r="GFG193" s="180"/>
      <c r="GFH193" s="135"/>
      <c r="GFI193" s="180"/>
      <c r="GFJ193" s="180"/>
      <c r="GFK193" s="181"/>
      <c r="GFL193" s="180"/>
      <c r="GFM193" s="135"/>
      <c r="GFN193" s="180"/>
      <c r="GFO193" s="180"/>
      <c r="GFP193" s="181"/>
      <c r="GFQ193" s="180"/>
      <c r="GFR193" s="135"/>
      <c r="GFS193" s="180"/>
      <c r="GFT193" s="180"/>
      <c r="GFU193" s="181"/>
      <c r="GFV193" s="180"/>
      <c r="GFW193" s="135"/>
      <c r="GFX193" s="180"/>
      <c r="GFY193" s="180"/>
      <c r="GFZ193" s="181"/>
      <c r="GGA193" s="180"/>
      <c r="GGB193" s="135"/>
      <c r="GGC193" s="180"/>
      <c r="GGD193" s="180"/>
      <c r="GGE193" s="181"/>
      <c r="GGF193" s="180"/>
      <c r="GGG193" s="135"/>
      <c r="GGH193" s="180"/>
      <c r="GGI193" s="180"/>
      <c r="GGJ193" s="181"/>
      <c r="GGK193" s="180"/>
      <c r="GGL193" s="135"/>
      <c r="GGM193" s="180"/>
      <c r="GGN193" s="180"/>
      <c r="GGO193" s="181"/>
      <c r="GGP193" s="180"/>
      <c r="GGQ193" s="135"/>
      <c r="GGR193" s="180"/>
      <c r="GGS193" s="180"/>
      <c r="GGT193" s="181"/>
      <c r="GGU193" s="180"/>
      <c r="GGV193" s="135"/>
      <c r="GGW193" s="180"/>
      <c r="GGX193" s="180"/>
      <c r="GGY193" s="181"/>
      <c r="GGZ193" s="180"/>
      <c r="GHA193" s="135"/>
      <c r="GHB193" s="180"/>
      <c r="GHC193" s="180"/>
      <c r="GHD193" s="181"/>
      <c r="GHE193" s="180"/>
      <c r="GHF193" s="135"/>
      <c r="GHG193" s="180"/>
      <c r="GHH193" s="180"/>
      <c r="GHI193" s="181"/>
      <c r="GHJ193" s="180"/>
      <c r="GHK193" s="135"/>
      <c r="GHL193" s="180"/>
      <c r="GHM193" s="180"/>
      <c r="GHN193" s="181"/>
      <c r="GHO193" s="180"/>
      <c r="GHP193" s="135"/>
      <c r="GHQ193" s="180"/>
      <c r="GHR193" s="180"/>
      <c r="GHS193" s="181"/>
      <c r="GHT193" s="180"/>
      <c r="GHU193" s="135"/>
      <c r="GHV193" s="180"/>
      <c r="GHW193" s="180"/>
      <c r="GHX193" s="181"/>
      <c r="GHY193" s="180"/>
      <c r="GHZ193" s="135"/>
      <c r="GIA193" s="180"/>
      <c r="GIB193" s="180"/>
      <c r="GIC193" s="181"/>
      <c r="GID193" s="180"/>
      <c r="GIE193" s="135"/>
      <c r="GIF193" s="180"/>
      <c r="GIG193" s="180"/>
      <c r="GIH193" s="181"/>
      <c r="GII193" s="180"/>
      <c r="GIJ193" s="135"/>
      <c r="GIK193" s="180"/>
      <c r="GIL193" s="180"/>
      <c r="GIM193" s="181"/>
      <c r="GIN193" s="180"/>
      <c r="GIO193" s="135"/>
      <c r="GIP193" s="180"/>
      <c r="GIQ193" s="180"/>
      <c r="GIR193" s="181"/>
      <c r="GIS193" s="180"/>
      <c r="GIT193" s="135"/>
      <c r="GIU193" s="180"/>
      <c r="GIV193" s="180"/>
      <c r="GIW193" s="181"/>
      <c r="GIX193" s="180"/>
      <c r="GIY193" s="135"/>
      <c r="GIZ193" s="180"/>
      <c r="GJA193" s="180"/>
      <c r="GJB193" s="181"/>
      <c r="GJC193" s="180"/>
      <c r="GJD193" s="135"/>
      <c r="GJE193" s="180"/>
      <c r="GJF193" s="180"/>
      <c r="GJG193" s="181"/>
      <c r="GJH193" s="180"/>
      <c r="GJI193" s="135"/>
      <c r="GJJ193" s="180"/>
      <c r="GJK193" s="180"/>
      <c r="GJL193" s="181"/>
      <c r="GJM193" s="180"/>
      <c r="GJN193" s="135"/>
      <c r="GJO193" s="180"/>
      <c r="GJP193" s="180"/>
      <c r="GJQ193" s="181"/>
      <c r="GJR193" s="180"/>
      <c r="GJS193" s="135"/>
      <c r="GJT193" s="180"/>
      <c r="GJU193" s="180"/>
      <c r="GJV193" s="181"/>
      <c r="GJW193" s="180"/>
      <c r="GJX193" s="135"/>
      <c r="GJY193" s="180"/>
      <c r="GJZ193" s="180"/>
      <c r="GKA193" s="181"/>
      <c r="GKB193" s="180"/>
      <c r="GKC193" s="135"/>
      <c r="GKD193" s="180"/>
      <c r="GKE193" s="180"/>
      <c r="GKF193" s="181"/>
      <c r="GKG193" s="180"/>
      <c r="GKH193" s="135"/>
      <c r="GKI193" s="180"/>
      <c r="GKJ193" s="180"/>
      <c r="GKK193" s="181"/>
      <c r="GKL193" s="180"/>
      <c r="GKM193" s="135"/>
      <c r="GKN193" s="180"/>
      <c r="GKO193" s="180"/>
      <c r="GKP193" s="181"/>
      <c r="GKQ193" s="180"/>
      <c r="GKR193" s="135"/>
      <c r="GKS193" s="180"/>
      <c r="GKT193" s="180"/>
      <c r="GKU193" s="181"/>
      <c r="GKV193" s="180"/>
      <c r="GKW193" s="135"/>
      <c r="GKX193" s="180"/>
      <c r="GKY193" s="180"/>
      <c r="GKZ193" s="181"/>
      <c r="GLA193" s="180"/>
      <c r="GLB193" s="135"/>
      <c r="GLC193" s="180"/>
      <c r="GLD193" s="180"/>
      <c r="GLE193" s="181"/>
      <c r="GLF193" s="180"/>
      <c r="GLG193" s="135"/>
      <c r="GLH193" s="180"/>
      <c r="GLI193" s="180"/>
      <c r="GLJ193" s="181"/>
      <c r="GLK193" s="180"/>
      <c r="GLL193" s="135"/>
      <c r="GLM193" s="180"/>
      <c r="GLN193" s="180"/>
      <c r="GLO193" s="181"/>
      <c r="GLP193" s="180"/>
      <c r="GLQ193" s="135"/>
      <c r="GLR193" s="180"/>
      <c r="GLS193" s="180"/>
      <c r="GLT193" s="181"/>
      <c r="GLU193" s="180"/>
      <c r="GLV193" s="135"/>
      <c r="GLW193" s="180"/>
      <c r="GLX193" s="180"/>
      <c r="GLY193" s="181"/>
      <c r="GLZ193" s="180"/>
      <c r="GMA193" s="135"/>
      <c r="GMB193" s="180"/>
      <c r="GMC193" s="180"/>
      <c r="GMD193" s="181"/>
      <c r="GME193" s="180"/>
      <c r="GMF193" s="135"/>
      <c r="GMG193" s="180"/>
      <c r="GMH193" s="180"/>
      <c r="GMI193" s="181"/>
      <c r="GMJ193" s="180"/>
      <c r="GMK193" s="135"/>
      <c r="GML193" s="180"/>
      <c r="GMM193" s="180"/>
      <c r="GMN193" s="181"/>
      <c r="GMO193" s="180"/>
      <c r="GMP193" s="135"/>
      <c r="GMQ193" s="180"/>
      <c r="GMR193" s="180"/>
      <c r="GMS193" s="181"/>
      <c r="GMT193" s="180"/>
      <c r="GMU193" s="135"/>
      <c r="GMV193" s="180"/>
      <c r="GMW193" s="180"/>
      <c r="GMX193" s="181"/>
      <c r="GMY193" s="180"/>
      <c r="GMZ193" s="135"/>
      <c r="GNA193" s="180"/>
      <c r="GNB193" s="180"/>
      <c r="GNC193" s="181"/>
      <c r="GND193" s="180"/>
      <c r="GNE193" s="135"/>
      <c r="GNF193" s="180"/>
      <c r="GNG193" s="180"/>
      <c r="GNH193" s="181"/>
      <c r="GNI193" s="180"/>
      <c r="GNJ193" s="135"/>
      <c r="GNK193" s="180"/>
      <c r="GNL193" s="180"/>
      <c r="GNM193" s="181"/>
      <c r="GNN193" s="180"/>
      <c r="GNO193" s="135"/>
      <c r="GNP193" s="180"/>
      <c r="GNQ193" s="180"/>
      <c r="GNR193" s="181"/>
      <c r="GNS193" s="180"/>
      <c r="GNT193" s="135"/>
      <c r="GNU193" s="180"/>
      <c r="GNV193" s="180"/>
      <c r="GNW193" s="181"/>
      <c r="GNX193" s="180"/>
      <c r="GNY193" s="135"/>
      <c r="GNZ193" s="180"/>
      <c r="GOA193" s="180"/>
      <c r="GOB193" s="181"/>
      <c r="GOC193" s="180"/>
      <c r="GOD193" s="135"/>
      <c r="GOE193" s="180"/>
      <c r="GOF193" s="180"/>
      <c r="GOG193" s="181"/>
      <c r="GOH193" s="180"/>
      <c r="GOI193" s="135"/>
      <c r="GOJ193" s="180"/>
      <c r="GOK193" s="180"/>
      <c r="GOL193" s="181"/>
      <c r="GOM193" s="180"/>
      <c r="GON193" s="135"/>
      <c r="GOO193" s="180"/>
      <c r="GOP193" s="180"/>
      <c r="GOQ193" s="181"/>
      <c r="GOR193" s="180"/>
      <c r="GOS193" s="135"/>
      <c r="GOT193" s="180"/>
      <c r="GOU193" s="180"/>
      <c r="GOV193" s="181"/>
      <c r="GOW193" s="180"/>
      <c r="GOX193" s="135"/>
      <c r="GOY193" s="180"/>
      <c r="GOZ193" s="180"/>
      <c r="GPA193" s="181"/>
      <c r="GPB193" s="180"/>
      <c r="GPC193" s="135"/>
      <c r="GPD193" s="180"/>
      <c r="GPE193" s="180"/>
      <c r="GPF193" s="181"/>
      <c r="GPG193" s="180"/>
      <c r="GPH193" s="135"/>
      <c r="GPI193" s="180"/>
      <c r="GPJ193" s="180"/>
      <c r="GPK193" s="181"/>
      <c r="GPL193" s="180"/>
      <c r="GPM193" s="135"/>
      <c r="GPN193" s="180"/>
      <c r="GPO193" s="180"/>
      <c r="GPP193" s="181"/>
      <c r="GPQ193" s="180"/>
      <c r="GPR193" s="135"/>
      <c r="GPS193" s="180"/>
      <c r="GPT193" s="180"/>
      <c r="GPU193" s="181"/>
      <c r="GPV193" s="180"/>
      <c r="GPW193" s="135"/>
      <c r="GPX193" s="180"/>
      <c r="GPY193" s="180"/>
      <c r="GPZ193" s="181"/>
      <c r="GQA193" s="180"/>
      <c r="GQB193" s="135"/>
      <c r="GQC193" s="180"/>
      <c r="GQD193" s="180"/>
      <c r="GQE193" s="181"/>
      <c r="GQF193" s="180"/>
      <c r="GQG193" s="135"/>
      <c r="GQH193" s="180"/>
      <c r="GQI193" s="180"/>
      <c r="GQJ193" s="181"/>
      <c r="GQK193" s="180"/>
      <c r="GQL193" s="135"/>
      <c r="GQM193" s="180"/>
      <c r="GQN193" s="180"/>
      <c r="GQO193" s="181"/>
      <c r="GQP193" s="180"/>
      <c r="GQQ193" s="135"/>
      <c r="GQR193" s="180"/>
      <c r="GQS193" s="180"/>
      <c r="GQT193" s="181"/>
      <c r="GQU193" s="180"/>
      <c r="GQV193" s="135"/>
      <c r="GQW193" s="180"/>
      <c r="GQX193" s="180"/>
      <c r="GQY193" s="181"/>
      <c r="GQZ193" s="180"/>
      <c r="GRA193" s="135"/>
      <c r="GRB193" s="180"/>
      <c r="GRC193" s="180"/>
      <c r="GRD193" s="181"/>
      <c r="GRE193" s="180"/>
      <c r="GRF193" s="135"/>
      <c r="GRG193" s="180"/>
      <c r="GRH193" s="180"/>
      <c r="GRI193" s="181"/>
      <c r="GRJ193" s="180"/>
      <c r="GRK193" s="135"/>
      <c r="GRL193" s="180"/>
      <c r="GRM193" s="180"/>
      <c r="GRN193" s="181"/>
      <c r="GRO193" s="180"/>
      <c r="GRP193" s="135"/>
      <c r="GRQ193" s="180"/>
      <c r="GRR193" s="180"/>
      <c r="GRS193" s="181"/>
      <c r="GRT193" s="180"/>
      <c r="GRU193" s="135"/>
      <c r="GRV193" s="180"/>
      <c r="GRW193" s="180"/>
      <c r="GRX193" s="181"/>
      <c r="GRY193" s="180"/>
      <c r="GRZ193" s="135"/>
      <c r="GSA193" s="180"/>
      <c r="GSB193" s="180"/>
      <c r="GSC193" s="181"/>
      <c r="GSD193" s="180"/>
      <c r="GSE193" s="135"/>
      <c r="GSF193" s="180"/>
      <c r="GSG193" s="180"/>
      <c r="GSH193" s="181"/>
      <c r="GSI193" s="180"/>
      <c r="GSJ193" s="135"/>
      <c r="GSK193" s="180"/>
      <c r="GSL193" s="180"/>
      <c r="GSM193" s="181"/>
      <c r="GSN193" s="180"/>
      <c r="GSO193" s="135"/>
      <c r="GSP193" s="180"/>
      <c r="GSQ193" s="180"/>
      <c r="GSR193" s="181"/>
      <c r="GSS193" s="180"/>
      <c r="GST193" s="135"/>
      <c r="GSU193" s="180"/>
      <c r="GSV193" s="180"/>
      <c r="GSW193" s="181"/>
      <c r="GSX193" s="180"/>
      <c r="GSY193" s="135"/>
      <c r="GSZ193" s="180"/>
      <c r="GTA193" s="180"/>
      <c r="GTB193" s="181"/>
      <c r="GTC193" s="180"/>
      <c r="GTD193" s="135"/>
      <c r="GTE193" s="180"/>
      <c r="GTF193" s="180"/>
      <c r="GTG193" s="181"/>
      <c r="GTH193" s="180"/>
      <c r="GTI193" s="135"/>
      <c r="GTJ193" s="180"/>
      <c r="GTK193" s="180"/>
      <c r="GTL193" s="181"/>
      <c r="GTM193" s="180"/>
      <c r="GTN193" s="135"/>
      <c r="GTO193" s="180"/>
      <c r="GTP193" s="180"/>
      <c r="GTQ193" s="181"/>
      <c r="GTR193" s="180"/>
      <c r="GTS193" s="135"/>
      <c r="GTT193" s="180"/>
      <c r="GTU193" s="180"/>
      <c r="GTV193" s="181"/>
      <c r="GTW193" s="180"/>
      <c r="GTX193" s="135"/>
      <c r="GTY193" s="180"/>
      <c r="GTZ193" s="180"/>
      <c r="GUA193" s="181"/>
      <c r="GUB193" s="180"/>
      <c r="GUC193" s="135"/>
      <c r="GUD193" s="180"/>
      <c r="GUE193" s="180"/>
      <c r="GUF193" s="181"/>
      <c r="GUG193" s="180"/>
      <c r="GUH193" s="135"/>
      <c r="GUI193" s="180"/>
      <c r="GUJ193" s="180"/>
      <c r="GUK193" s="181"/>
      <c r="GUL193" s="180"/>
      <c r="GUM193" s="135"/>
      <c r="GUN193" s="180"/>
      <c r="GUO193" s="180"/>
      <c r="GUP193" s="181"/>
      <c r="GUQ193" s="180"/>
      <c r="GUR193" s="135"/>
      <c r="GUS193" s="180"/>
      <c r="GUT193" s="180"/>
      <c r="GUU193" s="181"/>
      <c r="GUV193" s="180"/>
      <c r="GUW193" s="135"/>
      <c r="GUX193" s="180"/>
      <c r="GUY193" s="180"/>
      <c r="GUZ193" s="181"/>
      <c r="GVA193" s="180"/>
      <c r="GVB193" s="135"/>
      <c r="GVC193" s="180"/>
      <c r="GVD193" s="180"/>
      <c r="GVE193" s="181"/>
      <c r="GVF193" s="180"/>
      <c r="GVG193" s="135"/>
      <c r="GVH193" s="180"/>
      <c r="GVI193" s="180"/>
      <c r="GVJ193" s="181"/>
      <c r="GVK193" s="180"/>
      <c r="GVL193" s="135"/>
      <c r="GVM193" s="180"/>
      <c r="GVN193" s="180"/>
      <c r="GVO193" s="181"/>
      <c r="GVP193" s="180"/>
      <c r="GVQ193" s="135"/>
      <c r="GVR193" s="180"/>
      <c r="GVS193" s="180"/>
      <c r="GVT193" s="181"/>
      <c r="GVU193" s="180"/>
      <c r="GVV193" s="135"/>
      <c r="GVW193" s="180"/>
      <c r="GVX193" s="180"/>
      <c r="GVY193" s="181"/>
      <c r="GVZ193" s="180"/>
      <c r="GWA193" s="135"/>
      <c r="GWB193" s="180"/>
      <c r="GWC193" s="180"/>
      <c r="GWD193" s="181"/>
      <c r="GWE193" s="180"/>
      <c r="GWF193" s="135"/>
      <c r="GWG193" s="180"/>
      <c r="GWH193" s="180"/>
      <c r="GWI193" s="181"/>
      <c r="GWJ193" s="180"/>
      <c r="GWK193" s="135"/>
      <c r="GWL193" s="180"/>
      <c r="GWM193" s="180"/>
      <c r="GWN193" s="181"/>
      <c r="GWO193" s="180"/>
      <c r="GWP193" s="135"/>
      <c r="GWQ193" s="180"/>
      <c r="GWR193" s="180"/>
      <c r="GWS193" s="181"/>
      <c r="GWT193" s="180"/>
      <c r="GWU193" s="135"/>
      <c r="GWV193" s="180"/>
      <c r="GWW193" s="180"/>
      <c r="GWX193" s="181"/>
      <c r="GWY193" s="180"/>
      <c r="GWZ193" s="135"/>
      <c r="GXA193" s="180"/>
      <c r="GXB193" s="180"/>
      <c r="GXC193" s="181"/>
      <c r="GXD193" s="180"/>
      <c r="GXE193" s="135"/>
      <c r="GXF193" s="180"/>
      <c r="GXG193" s="180"/>
      <c r="GXH193" s="181"/>
      <c r="GXI193" s="180"/>
      <c r="GXJ193" s="135"/>
      <c r="GXK193" s="180"/>
      <c r="GXL193" s="180"/>
      <c r="GXM193" s="181"/>
      <c r="GXN193" s="180"/>
      <c r="GXO193" s="135"/>
      <c r="GXP193" s="180"/>
      <c r="GXQ193" s="180"/>
      <c r="GXR193" s="181"/>
      <c r="GXS193" s="180"/>
      <c r="GXT193" s="135"/>
      <c r="GXU193" s="180"/>
      <c r="GXV193" s="180"/>
      <c r="GXW193" s="181"/>
      <c r="GXX193" s="180"/>
      <c r="GXY193" s="135"/>
      <c r="GXZ193" s="180"/>
      <c r="GYA193" s="180"/>
      <c r="GYB193" s="181"/>
      <c r="GYC193" s="180"/>
      <c r="GYD193" s="135"/>
      <c r="GYE193" s="180"/>
      <c r="GYF193" s="180"/>
      <c r="GYG193" s="181"/>
      <c r="GYH193" s="180"/>
      <c r="GYI193" s="135"/>
      <c r="GYJ193" s="180"/>
      <c r="GYK193" s="180"/>
      <c r="GYL193" s="181"/>
      <c r="GYM193" s="180"/>
      <c r="GYN193" s="135"/>
      <c r="GYO193" s="180"/>
      <c r="GYP193" s="180"/>
      <c r="GYQ193" s="181"/>
      <c r="GYR193" s="180"/>
      <c r="GYS193" s="135"/>
      <c r="GYT193" s="180"/>
      <c r="GYU193" s="180"/>
      <c r="GYV193" s="181"/>
      <c r="GYW193" s="180"/>
      <c r="GYX193" s="135"/>
      <c r="GYY193" s="180"/>
      <c r="GYZ193" s="180"/>
      <c r="GZA193" s="181"/>
      <c r="GZB193" s="180"/>
      <c r="GZC193" s="135"/>
      <c r="GZD193" s="180"/>
      <c r="GZE193" s="180"/>
      <c r="GZF193" s="181"/>
      <c r="GZG193" s="180"/>
      <c r="GZH193" s="135"/>
      <c r="GZI193" s="180"/>
      <c r="GZJ193" s="180"/>
      <c r="GZK193" s="181"/>
      <c r="GZL193" s="180"/>
      <c r="GZM193" s="135"/>
      <c r="GZN193" s="180"/>
      <c r="GZO193" s="180"/>
      <c r="GZP193" s="181"/>
      <c r="GZQ193" s="180"/>
      <c r="GZR193" s="135"/>
      <c r="GZS193" s="180"/>
      <c r="GZT193" s="180"/>
      <c r="GZU193" s="181"/>
      <c r="GZV193" s="180"/>
      <c r="GZW193" s="135"/>
      <c r="GZX193" s="180"/>
      <c r="GZY193" s="180"/>
      <c r="GZZ193" s="181"/>
      <c r="HAA193" s="180"/>
      <c r="HAB193" s="135"/>
      <c r="HAC193" s="180"/>
      <c r="HAD193" s="180"/>
      <c r="HAE193" s="181"/>
      <c r="HAF193" s="180"/>
      <c r="HAG193" s="135"/>
      <c r="HAH193" s="180"/>
      <c r="HAI193" s="180"/>
      <c r="HAJ193" s="181"/>
      <c r="HAK193" s="180"/>
      <c r="HAL193" s="135"/>
      <c r="HAM193" s="180"/>
      <c r="HAN193" s="180"/>
      <c r="HAO193" s="181"/>
      <c r="HAP193" s="180"/>
      <c r="HAQ193" s="135"/>
      <c r="HAR193" s="180"/>
      <c r="HAS193" s="180"/>
      <c r="HAT193" s="181"/>
      <c r="HAU193" s="180"/>
      <c r="HAV193" s="135"/>
      <c r="HAW193" s="180"/>
      <c r="HAX193" s="180"/>
      <c r="HAY193" s="181"/>
      <c r="HAZ193" s="180"/>
      <c r="HBA193" s="135"/>
      <c r="HBB193" s="180"/>
      <c r="HBC193" s="180"/>
      <c r="HBD193" s="181"/>
      <c r="HBE193" s="180"/>
      <c r="HBF193" s="135"/>
      <c r="HBG193" s="180"/>
      <c r="HBH193" s="180"/>
      <c r="HBI193" s="181"/>
      <c r="HBJ193" s="180"/>
      <c r="HBK193" s="135"/>
      <c r="HBL193" s="180"/>
      <c r="HBM193" s="180"/>
      <c r="HBN193" s="181"/>
      <c r="HBO193" s="180"/>
      <c r="HBP193" s="135"/>
      <c r="HBQ193" s="180"/>
      <c r="HBR193" s="180"/>
      <c r="HBS193" s="181"/>
      <c r="HBT193" s="180"/>
      <c r="HBU193" s="135"/>
      <c r="HBV193" s="180"/>
      <c r="HBW193" s="180"/>
      <c r="HBX193" s="181"/>
      <c r="HBY193" s="180"/>
      <c r="HBZ193" s="135"/>
      <c r="HCA193" s="180"/>
      <c r="HCB193" s="180"/>
      <c r="HCC193" s="181"/>
      <c r="HCD193" s="180"/>
      <c r="HCE193" s="135"/>
      <c r="HCF193" s="180"/>
      <c r="HCG193" s="180"/>
      <c r="HCH193" s="181"/>
      <c r="HCI193" s="180"/>
      <c r="HCJ193" s="135"/>
      <c r="HCK193" s="180"/>
      <c r="HCL193" s="180"/>
      <c r="HCM193" s="181"/>
      <c r="HCN193" s="180"/>
      <c r="HCO193" s="135"/>
      <c r="HCP193" s="180"/>
      <c r="HCQ193" s="180"/>
      <c r="HCR193" s="181"/>
      <c r="HCS193" s="180"/>
      <c r="HCT193" s="135"/>
      <c r="HCU193" s="180"/>
      <c r="HCV193" s="180"/>
      <c r="HCW193" s="181"/>
      <c r="HCX193" s="180"/>
      <c r="HCY193" s="135"/>
      <c r="HCZ193" s="180"/>
      <c r="HDA193" s="180"/>
      <c r="HDB193" s="181"/>
      <c r="HDC193" s="180"/>
      <c r="HDD193" s="135"/>
      <c r="HDE193" s="180"/>
      <c r="HDF193" s="180"/>
      <c r="HDG193" s="181"/>
      <c r="HDH193" s="180"/>
      <c r="HDI193" s="135"/>
      <c r="HDJ193" s="180"/>
      <c r="HDK193" s="180"/>
      <c r="HDL193" s="181"/>
      <c r="HDM193" s="180"/>
      <c r="HDN193" s="135"/>
      <c r="HDO193" s="180"/>
      <c r="HDP193" s="180"/>
      <c r="HDQ193" s="181"/>
      <c r="HDR193" s="180"/>
      <c r="HDS193" s="135"/>
      <c r="HDT193" s="180"/>
      <c r="HDU193" s="180"/>
      <c r="HDV193" s="181"/>
      <c r="HDW193" s="180"/>
      <c r="HDX193" s="135"/>
      <c r="HDY193" s="180"/>
      <c r="HDZ193" s="180"/>
      <c r="HEA193" s="181"/>
      <c r="HEB193" s="180"/>
      <c r="HEC193" s="135"/>
      <c r="HED193" s="180"/>
      <c r="HEE193" s="180"/>
      <c r="HEF193" s="181"/>
      <c r="HEG193" s="180"/>
      <c r="HEH193" s="135"/>
      <c r="HEI193" s="180"/>
      <c r="HEJ193" s="180"/>
      <c r="HEK193" s="181"/>
      <c r="HEL193" s="180"/>
      <c r="HEM193" s="135"/>
      <c r="HEN193" s="180"/>
      <c r="HEO193" s="180"/>
      <c r="HEP193" s="181"/>
      <c r="HEQ193" s="180"/>
      <c r="HER193" s="135"/>
      <c r="HES193" s="180"/>
      <c r="HET193" s="180"/>
      <c r="HEU193" s="181"/>
      <c r="HEV193" s="180"/>
      <c r="HEW193" s="135"/>
      <c r="HEX193" s="180"/>
      <c r="HEY193" s="180"/>
      <c r="HEZ193" s="181"/>
      <c r="HFA193" s="180"/>
      <c r="HFB193" s="135"/>
      <c r="HFC193" s="180"/>
      <c r="HFD193" s="180"/>
      <c r="HFE193" s="181"/>
      <c r="HFF193" s="180"/>
      <c r="HFG193" s="135"/>
      <c r="HFH193" s="180"/>
      <c r="HFI193" s="180"/>
      <c r="HFJ193" s="181"/>
      <c r="HFK193" s="180"/>
      <c r="HFL193" s="135"/>
      <c r="HFM193" s="180"/>
      <c r="HFN193" s="180"/>
      <c r="HFO193" s="181"/>
      <c r="HFP193" s="180"/>
      <c r="HFQ193" s="135"/>
      <c r="HFR193" s="180"/>
      <c r="HFS193" s="180"/>
      <c r="HFT193" s="181"/>
      <c r="HFU193" s="180"/>
      <c r="HFV193" s="135"/>
      <c r="HFW193" s="180"/>
      <c r="HFX193" s="180"/>
      <c r="HFY193" s="181"/>
      <c r="HFZ193" s="180"/>
      <c r="HGA193" s="135"/>
      <c r="HGB193" s="180"/>
      <c r="HGC193" s="180"/>
      <c r="HGD193" s="181"/>
      <c r="HGE193" s="180"/>
      <c r="HGF193" s="135"/>
      <c r="HGG193" s="180"/>
      <c r="HGH193" s="180"/>
      <c r="HGI193" s="181"/>
      <c r="HGJ193" s="180"/>
      <c r="HGK193" s="135"/>
      <c r="HGL193" s="180"/>
      <c r="HGM193" s="180"/>
      <c r="HGN193" s="181"/>
      <c r="HGO193" s="180"/>
      <c r="HGP193" s="135"/>
      <c r="HGQ193" s="180"/>
      <c r="HGR193" s="180"/>
      <c r="HGS193" s="181"/>
      <c r="HGT193" s="180"/>
      <c r="HGU193" s="135"/>
      <c r="HGV193" s="180"/>
      <c r="HGW193" s="180"/>
      <c r="HGX193" s="181"/>
      <c r="HGY193" s="180"/>
      <c r="HGZ193" s="135"/>
      <c r="HHA193" s="180"/>
      <c r="HHB193" s="180"/>
      <c r="HHC193" s="181"/>
      <c r="HHD193" s="180"/>
      <c r="HHE193" s="135"/>
      <c r="HHF193" s="180"/>
      <c r="HHG193" s="180"/>
      <c r="HHH193" s="181"/>
      <c r="HHI193" s="180"/>
      <c r="HHJ193" s="135"/>
      <c r="HHK193" s="180"/>
      <c r="HHL193" s="180"/>
      <c r="HHM193" s="181"/>
      <c r="HHN193" s="180"/>
      <c r="HHO193" s="135"/>
      <c r="HHP193" s="180"/>
      <c r="HHQ193" s="180"/>
      <c r="HHR193" s="181"/>
      <c r="HHS193" s="180"/>
      <c r="HHT193" s="135"/>
      <c r="HHU193" s="180"/>
      <c r="HHV193" s="180"/>
      <c r="HHW193" s="181"/>
      <c r="HHX193" s="180"/>
      <c r="HHY193" s="135"/>
      <c r="HHZ193" s="180"/>
      <c r="HIA193" s="180"/>
      <c r="HIB193" s="181"/>
      <c r="HIC193" s="180"/>
      <c r="HID193" s="135"/>
      <c r="HIE193" s="180"/>
      <c r="HIF193" s="180"/>
      <c r="HIG193" s="181"/>
      <c r="HIH193" s="180"/>
      <c r="HII193" s="135"/>
      <c r="HIJ193" s="180"/>
      <c r="HIK193" s="180"/>
      <c r="HIL193" s="181"/>
      <c r="HIM193" s="180"/>
      <c r="HIN193" s="135"/>
      <c r="HIO193" s="180"/>
      <c r="HIP193" s="180"/>
      <c r="HIQ193" s="181"/>
      <c r="HIR193" s="180"/>
      <c r="HIS193" s="135"/>
      <c r="HIT193" s="180"/>
      <c r="HIU193" s="180"/>
      <c r="HIV193" s="181"/>
      <c r="HIW193" s="180"/>
      <c r="HIX193" s="135"/>
      <c r="HIY193" s="180"/>
      <c r="HIZ193" s="180"/>
      <c r="HJA193" s="181"/>
      <c r="HJB193" s="180"/>
      <c r="HJC193" s="135"/>
      <c r="HJD193" s="180"/>
      <c r="HJE193" s="180"/>
      <c r="HJF193" s="181"/>
      <c r="HJG193" s="180"/>
      <c r="HJH193" s="135"/>
      <c r="HJI193" s="180"/>
      <c r="HJJ193" s="180"/>
      <c r="HJK193" s="181"/>
      <c r="HJL193" s="180"/>
      <c r="HJM193" s="135"/>
      <c r="HJN193" s="180"/>
      <c r="HJO193" s="180"/>
      <c r="HJP193" s="181"/>
      <c r="HJQ193" s="180"/>
      <c r="HJR193" s="135"/>
      <c r="HJS193" s="180"/>
      <c r="HJT193" s="180"/>
      <c r="HJU193" s="181"/>
      <c r="HJV193" s="180"/>
      <c r="HJW193" s="135"/>
      <c r="HJX193" s="180"/>
      <c r="HJY193" s="180"/>
      <c r="HJZ193" s="181"/>
      <c r="HKA193" s="180"/>
      <c r="HKB193" s="135"/>
      <c r="HKC193" s="180"/>
      <c r="HKD193" s="180"/>
      <c r="HKE193" s="181"/>
      <c r="HKF193" s="180"/>
      <c r="HKG193" s="135"/>
      <c r="HKH193" s="180"/>
      <c r="HKI193" s="180"/>
      <c r="HKJ193" s="181"/>
      <c r="HKK193" s="180"/>
      <c r="HKL193" s="135"/>
      <c r="HKM193" s="180"/>
      <c r="HKN193" s="180"/>
      <c r="HKO193" s="181"/>
      <c r="HKP193" s="180"/>
      <c r="HKQ193" s="135"/>
      <c r="HKR193" s="180"/>
      <c r="HKS193" s="180"/>
      <c r="HKT193" s="181"/>
      <c r="HKU193" s="180"/>
      <c r="HKV193" s="135"/>
      <c r="HKW193" s="180"/>
      <c r="HKX193" s="180"/>
      <c r="HKY193" s="181"/>
      <c r="HKZ193" s="180"/>
      <c r="HLA193" s="135"/>
      <c r="HLB193" s="180"/>
      <c r="HLC193" s="180"/>
      <c r="HLD193" s="181"/>
      <c r="HLE193" s="180"/>
      <c r="HLF193" s="135"/>
      <c r="HLG193" s="180"/>
      <c r="HLH193" s="180"/>
      <c r="HLI193" s="181"/>
      <c r="HLJ193" s="180"/>
      <c r="HLK193" s="135"/>
      <c r="HLL193" s="180"/>
      <c r="HLM193" s="180"/>
      <c r="HLN193" s="181"/>
      <c r="HLO193" s="180"/>
      <c r="HLP193" s="135"/>
      <c r="HLQ193" s="180"/>
      <c r="HLR193" s="180"/>
      <c r="HLS193" s="181"/>
      <c r="HLT193" s="180"/>
      <c r="HLU193" s="135"/>
      <c r="HLV193" s="180"/>
      <c r="HLW193" s="180"/>
      <c r="HLX193" s="181"/>
      <c r="HLY193" s="180"/>
      <c r="HLZ193" s="135"/>
      <c r="HMA193" s="180"/>
      <c r="HMB193" s="180"/>
      <c r="HMC193" s="181"/>
      <c r="HMD193" s="180"/>
      <c r="HME193" s="135"/>
      <c r="HMF193" s="180"/>
      <c r="HMG193" s="180"/>
      <c r="HMH193" s="181"/>
      <c r="HMI193" s="180"/>
      <c r="HMJ193" s="135"/>
      <c r="HMK193" s="180"/>
      <c r="HML193" s="180"/>
      <c r="HMM193" s="181"/>
      <c r="HMN193" s="180"/>
      <c r="HMO193" s="135"/>
      <c r="HMP193" s="180"/>
      <c r="HMQ193" s="180"/>
      <c r="HMR193" s="181"/>
      <c r="HMS193" s="180"/>
      <c r="HMT193" s="135"/>
      <c r="HMU193" s="180"/>
      <c r="HMV193" s="180"/>
      <c r="HMW193" s="181"/>
      <c r="HMX193" s="180"/>
      <c r="HMY193" s="135"/>
      <c r="HMZ193" s="180"/>
      <c r="HNA193" s="180"/>
      <c r="HNB193" s="181"/>
      <c r="HNC193" s="180"/>
      <c r="HND193" s="135"/>
      <c r="HNE193" s="180"/>
      <c r="HNF193" s="180"/>
      <c r="HNG193" s="181"/>
      <c r="HNH193" s="180"/>
      <c r="HNI193" s="135"/>
      <c r="HNJ193" s="180"/>
      <c r="HNK193" s="180"/>
      <c r="HNL193" s="181"/>
      <c r="HNM193" s="180"/>
      <c r="HNN193" s="135"/>
      <c r="HNO193" s="180"/>
      <c r="HNP193" s="180"/>
      <c r="HNQ193" s="181"/>
      <c r="HNR193" s="180"/>
      <c r="HNS193" s="135"/>
      <c r="HNT193" s="180"/>
      <c r="HNU193" s="180"/>
      <c r="HNV193" s="181"/>
      <c r="HNW193" s="180"/>
      <c r="HNX193" s="135"/>
      <c r="HNY193" s="180"/>
      <c r="HNZ193" s="180"/>
      <c r="HOA193" s="181"/>
      <c r="HOB193" s="180"/>
      <c r="HOC193" s="135"/>
      <c r="HOD193" s="180"/>
      <c r="HOE193" s="180"/>
      <c r="HOF193" s="181"/>
      <c r="HOG193" s="180"/>
      <c r="HOH193" s="135"/>
      <c r="HOI193" s="180"/>
      <c r="HOJ193" s="180"/>
      <c r="HOK193" s="181"/>
      <c r="HOL193" s="180"/>
      <c r="HOM193" s="135"/>
      <c r="HON193" s="180"/>
      <c r="HOO193" s="180"/>
      <c r="HOP193" s="181"/>
      <c r="HOQ193" s="180"/>
      <c r="HOR193" s="135"/>
      <c r="HOS193" s="180"/>
      <c r="HOT193" s="180"/>
      <c r="HOU193" s="181"/>
      <c r="HOV193" s="180"/>
      <c r="HOW193" s="135"/>
      <c r="HOX193" s="180"/>
      <c r="HOY193" s="180"/>
      <c r="HOZ193" s="181"/>
      <c r="HPA193" s="180"/>
      <c r="HPB193" s="135"/>
      <c r="HPC193" s="180"/>
      <c r="HPD193" s="180"/>
      <c r="HPE193" s="181"/>
      <c r="HPF193" s="180"/>
      <c r="HPG193" s="135"/>
      <c r="HPH193" s="180"/>
      <c r="HPI193" s="180"/>
      <c r="HPJ193" s="181"/>
      <c r="HPK193" s="180"/>
      <c r="HPL193" s="135"/>
      <c r="HPM193" s="180"/>
      <c r="HPN193" s="180"/>
      <c r="HPO193" s="181"/>
      <c r="HPP193" s="180"/>
      <c r="HPQ193" s="135"/>
      <c r="HPR193" s="180"/>
      <c r="HPS193" s="180"/>
      <c r="HPT193" s="181"/>
      <c r="HPU193" s="180"/>
      <c r="HPV193" s="135"/>
      <c r="HPW193" s="180"/>
      <c r="HPX193" s="180"/>
      <c r="HPY193" s="181"/>
      <c r="HPZ193" s="180"/>
      <c r="HQA193" s="135"/>
      <c r="HQB193" s="180"/>
      <c r="HQC193" s="180"/>
      <c r="HQD193" s="181"/>
      <c r="HQE193" s="180"/>
      <c r="HQF193" s="135"/>
      <c r="HQG193" s="180"/>
      <c r="HQH193" s="180"/>
      <c r="HQI193" s="181"/>
      <c r="HQJ193" s="180"/>
      <c r="HQK193" s="135"/>
      <c r="HQL193" s="180"/>
      <c r="HQM193" s="180"/>
      <c r="HQN193" s="181"/>
      <c r="HQO193" s="180"/>
      <c r="HQP193" s="135"/>
      <c r="HQQ193" s="180"/>
      <c r="HQR193" s="180"/>
      <c r="HQS193" s="181"/>
      <c r="HQT193" s="180"/>
      <c r="HQU193" s="135"/>
      <c r="HQV193" s="180"/>
      <c r="HQW193" s="180"/>
      <c r="HQX193" s="181"/>
      <c r="HQY193" s="180"/>
      <c r="HQZ193" s="135"/>
      <c r="HRA193" s="180"/>
      <c r="HRB193" s="180"/>
      <c r="HRC193" s="181"/>
      <c r="HRD193" s="180"/>
      <c r="HRE193" s="135"/>
      <c r="HRF193" s="180"/>
      <c r="HRG193" s="180"/>
      <c r="HRH193" s="181"/>
      <c r="HRI193" s="180"/>
      <c r="HRJ193" s="135"/>
      <c r="HRK193" s="180"/>
      <c r="HRL193" s="180"/>
      <c r="HRM193" s="181"/>
      <c r="HRN193" s="180"/>
      <c r="HRO193" s="135"/>
      <c r="HRP193" s="180"/>
      <c r="HRQ193" s="180"/>
      <c r="HRR193" s="181"/>
      <c r="HRS193" s="180"/>
      <c r="HRT193" s="135"/>
      <c r="HRU193" s="180"/>
      <c r="HRV193" s="180"/>
      <c r="HRW193" s="181"/>
      <c r="HRX193" s="180"/>
      <c r="HRY193" s="135"/>
      <c r="HRZ193" s="180"/>
      <c r="HSA193" s="180"/>
      <c r="HSB193" s="181"/>
      <c r="HSC193" s="180"/>
      <c r="HSD193" s="135"/>
      <c r="HSE193" s="180"/>
      <c r="HSF193" s="180"/>
      <c r="HSG193" s="181"/>
      <c r="HSH193" s="180"/>
      <c r="HSI193" s="135"/>
      <c r="HSJ193" s="180"/>
      <c r="HSK193" s="180"/>
      <c r="HSL193" s="181"/>
      <c r="HSM193" s="180"/>
      <c r="HSN193" s="135"/>
      <c r="HSO193" s="180"/>
      <c r="HSP193" s="180"/>
      <c r="HSQ193" s="181"/>
      <c r="HSR193" s="180"/>
      <c r="HSS193" s="135"/>
      <c r="HST193" s="180"/>
      <c r="HSU193" s="180"/>
      <c r="HSV193" s="181"/>
      <c r="HSW193" s="180"/>
      <c r="HSX193" s="135"/>
      <c r="HSY193" s="180"/>
      <c r="HSZ193" s="180"/>
      <c r="HTA193" s="181"/>
      <c r="HTB193" s="180"/>
      <c r="HTC193" s="135"/>
      <c r="HTD193" s="180"/>
      <c r="HTE193" s="180"/>
      <c r="HTF193" s="181"/>
      <c r="HTG193" s="180"/>
      <c r="HTH193" s="135"/>
      <c r="HTI193" s="180"/>
      <c r="HTJ193" s="180"/>
      <c r="HTK193" s="181"/>
      <c r="HTL193" s="180"/>
      <c r="HTM193" s="135"/>
      <c r="HTN193" s="180"/>
      <c r="HTO193" s="180"/>
      <c r="HTP193" s="181"/>
      <c r="HTQ193" s="180"/>
      <c r="HTR193" s="135"/>
      <c r="HTS193" s="180"/>
      <c r="HTT193" s="180"/>
      <c r="HTU193" s="181"/>
      <c r="HTV193" s="180"/>
      <c r="HTW193" s="135"/>
      <c r="HTX193" s="180"/>
      <c r="HTY193" s="180"/>
      <c r="HTZ193" s="181"/>
      <c r="HUA193" s="180"/>
      <c r="HUB193" s="135"/>
      <c r="HUC193" s="180"/>
      <c r="HUD193" s="180"/>
      <c r="HUE193" s="181"/>
      <c r="HUF193" s="180"/>
      <c r="HUG193" s="135"/>
      <c r="HUH193" s="180"/>
      <c r="HUI193" s="180"/>
      <c r="HUJ193" s="181"/>
      <c r="HUK193" s="180"/>
      <c r="HUL193" s="135"/>
      <c r="HUM193" s="180"/>
      <c r="HUN193" s="180"/>
      <c r="HUO193" s="181"/>
      <c r="HUP193" s="180"/>
      <c r="HUQ193" s="135"/>
      <c r="HUR193" s="180"/>
      <c r="HUS193" s="180"/>
      <c r="HUT193" s="181"/>
      <c r="HUU193" s="180"/>
      <c r="HUV193" s="135"/>
      <c r="HUW193" s="180"/>
      <c r="HUX193" s="180"/>
      <c r="HUY193" s="181"/>
      <c r="HUZ193" s="180"/>
      <c r="HVA193" s="135"/>
      <c r="HVB193" s="180"/>
      <c r="HVC193" s="180"/>
      <c r="HVD193" s="181"/>
      <c r="HVE193" s="180"/>
      <c r="HVF193" s="135"/>
      <c r="HVG193" s="180"/>
      <c r="HVH193" s="180"/>
      <c r="HVI193" s="181"/>
      <c r="HVJ193" s="180"/>
      <c r="HVK193" s="135"/>
      <c r="HVL193" s="180"/>
      <c r="HVM193" s="180"/>
      <c r="HVN193" s="181"/>
      <c r="HVO193" s="180"/>
      <c r="HVP193" s="135"/>
      <c r="HVQ193" s="180"/>
      <c r="HVR193" s="180"/>
      <c r="HVS193" s="181"/>
      <c r="HVT193" s="180"/>
      <c r="HVU193" s="135"/>
      <c r="HVV193" s="180"/>
      <c r="HVW193" s="180"/>
      <c r="HVX193" s="181"/>
      <c r="HVY193" s="180"/>
      <c r="HVZ193" s="135"/>
      <c r="HWA193" s="180"/>
      <c r="HWB193" s="180"/>
      <c r="HWC193" s="181"/>
      <c r="HWD193" s="180"/>
      <c r="HWE193" s="135"/>
      <c r="HWF193" s="180"/>
      <c r="HWG193" s="180"/>
      <c r="HWH193" s="181"/>
      <c r="HWI193" s="180"/>
      <c r="HWJ193" s="135"/>
      <c r="HWK193" s="180"/>
      <c r="HWL193" s="180"/>
      <c r="HWM193" s="181"/>
      <c r="HWN193" s="180"/>
      <c r="HWO193" s="135"/>
      <c r="HWP193" s="180"/>
      <c r="HWQ193" s="180"/>
      <c r="HWR193" s="181"/>
      <c r="HWS193" s="180"/>
      <c r="HWT193" s="135"/>
      <c r="HWU193" s="180"/>
      <c r="HWV193" s="180"/>
      <c r="HWW193" s="181"/>
      <c r="HWX193" s="180"/>
      <c r="HWY193" s="135"/>
      <c r="HWZ193" s="180"/>
      <c r="HXA193" s="180"/>
      <c r="HXB193" s="181"/>
      <c r="HXC193" s="180"/>
      <c r="HXD193" s="135"/>
      <c r="HXE193" s="180"/>
      <c r="HXF193" s="180"/>
      <c r="HXG193" s="181"/>
      <c r="HXH193" s="180"/>
      <c r="HXI193" s="135"/>
      <c r="HXJ193" s="180"/>
      <c r="HXK193" s="180"/>
      <c r="HXL193" s="181"/>
      <c r="HXM193" s="180"/>
      <c r="HXN193" s="135"/>
      <c r="HXO193" s="180"/>
      <c r="HXP193" s="180"/>
      <c r="HXQ193" s="181"/>
      <c r="HXR193" s="180"/>
      <c r="HXS193" s="135"/>
      <c r="HXT193" s="180"/>
      <c r="HXU193" s="180"/>
      <c r="HXV193" s="181"/>
      <c r="HXW193" s="180"/>
      <c r="HXX193" s="135"/>
      <c r="HXY193" s="180"/>
      <c r="HXZ193" s="180"/>
      <c r="HYA193" s="181"/>
      <c r="HYB193" s="180"/>
      <c r="HYC193" s="135"/>
      <c r="HYD193" s="180"/>
      <c r="HYE193" s="180"/>
      <c r="HYF193" s="181"/>
      <c r="HYG193" s="180"/>
      <c r="HYH193" s="135"/>
      <c r="HYI193" s="180"/>
      <c r="HYJ193" s="180"/>
      <c r="HYK193" s="181"/>
      <c r="HYL193" s="180"/>
      <c r="HYM193" s="135"/>
      <c r="HYN193" s="180"/>
      <c r="HYO193" s="180"/>
      <c r="HYP193" s="181"/>
      <c r="HYQ193" s="180"/>
      <c r="HYR193" s="135"/>
      <c r="HYS193" s="180"/>
      <c r="HYT193" s="180"/>
      <c r="HYU193" s="181"/>
      <c r="HYV193" s="180"/>
      <c r="HYW193" s="135"/>
      <c r="HYX193" s="180"/>
      <c r="HYY193" s="180"/>
      <c r="HYZ193" s="181"/>
      <c r="HZA193" s="180"/>
      <c r="HZB193" s="135"/>
      <c r="HZC193" s="180"/>
      <c r="HZD193" s="180"/>
      <c r="HZE193" s="181"/>
      <c r="HZF193" s="180"/>
      <c r="HZG193" s="135"/>
      <c r="HZH193" s="180"/>
      <c r="HZI193" s="180"/>
      <c r="HZJ193" s="181"/>
      <c r="HZK193" s="180"/>
      <c r="HZL193" s="135"/>
      <c r="HZM193" s="180"/>
      <c r="HZN193" s="180"/>
      <c r="HZO193" s="181"/>
      <c r="HZP193" s="180"/>
      <c r="HZQ193" s="135"/>
      <c r="HZR193" s="180"/>
      <c r="HZS193" s="180"/>
      <c r="HZT193" s="181"/>
      <c r="HZU193" s="180"/>
      <c r="HZV193" s="135"/>
      <c r="HZW193" s="180"/>
      <c r="HZX193" s="180"/>
      <c r="HZY193" s="181"/>
      <c r="HZZ193" s="180"/>
      <c r="IAA193" s="135"/>
      <c r="IAB193" s="180"/>
      <c r="IAC193" s="180"/>
      <c r="IAD193" s="181"/>
      <c r="IAE193" s="180"/>
      <c r="IAF193" s="135"/>
      <c r="IAG193" s="180"/>
      <c r="IAH193" s="180"/>
      <c r="IAI193" s="181"/>
      <c r="IAJ193" s="180"/>
      <c r="IAK193" s="135"/>
      <c r="IAL193" s="180"/>
      <c r="IAM193" s="180"/>
      <c r="IAN193" s="181"/>
      <c r="IAO193" s="180"/>
      <c r="IAP193" s="135"/>
      <c r="IAQ193" s="180"/>
      <c r="IAR193" s="180"/>
      <c r="IAS193" s="181"/>
      <c r="IAT193" s="180"/>
      <c r="IAU193" s="135"/>
      <c r="IAV193" s="180"/>
      <c r="IAW193" s="180"/>
      <c r="IAX193" s="181"/>
      <c r="IAY193" s="180"/>
      <c r="IAZ193" s="135"/>
      <c r="IBA193" s="180"/>
      <c r="IBB193" s="180"/>
      <c r="IBC193" s="181"/>
      <c r="IBD193" s="180"/>
      <c r="IBE193" s="135"/>
      <c r="IBF193" s="180"/>
      <c r="IBG193" s="180"/>
      <c r="IBH193" s="181"/>
      <c r="IBI193" s="180"/>
      <c r="IBJ193" s="135"/>
      <c r="IBK193" s="180"/>
      <c r="IBL193" s="180"/>
      <c r="IBM193" s="181"/>
      <c r="IBN193" s="180"/>
      <c r="IBO193" s="135"/>
      <c r="IBP193" s="180"/>
      <c r="IBQ193" s="180"/>
      <c r="IBR193" s="181"/>
      <c r="IBS193" s="180"/>
      <c r="IBT193" s="135"/>
      <c r="IBU193" s="180"/>
      <c r="IBV193" s="180"/>
      <c r="IBW193" s="181"/>
      <c r="IBX193" s="180"/>
      <c r="IBY193" s="135"/>
      <c r="IBZ193" s="180"/>
      <c r="ICA193" s="180"/>
      <c r="ICB193" s="181"/>
      <c r="ICC193" s="180"/>
      <c r="ICD193" s="135"/>
      <c r="ICE193" s="180"/>
      <c r="ICF193" s="180"/>
      <c r="ICG193" s="181"/>
      <c r="ICH193" s="180"/>
      <c r="ICI193" s="135"/>
      <c r="ICJ193" s="180"/>
      <c r="ICK193" s="180"/>
      <c r="ICL193" s="181"/>
      <c r="ICM193" s="180"/>
      <c r="ICN193" s="135"/>
      <c r="ICO193" s="180"/>
      <c r="ICP193" s="180"/>
      <c r="ICQ193" s="181"/>
      <c r="ICR193" s="180"/>
      <c r="ICS193" s="135"/>
      <c r="ICT193" s="180"/>
      <c r="ICU193" s="180"/>
      <c r="ICV193" s="181"/>
      <c r="ICW193" s="180"/>
      <c r="ICX193" s="135"/>
      <c r="ICY193" s="180"/>
      <c r="ICZ193" s="180"/>
      <c r="IDA193" s="181"/>
      <c r="IDB193" s="180"/>
      <c r="IDC193" s="135"/>
      <c r="IDD193" s="180"/>
      <c r="IDE193" s="180"/>
      <c r="IDF193" s="181"/>
      <c r="IDG193" s="180"/>
      <c r="IDH193" s="135"/>
      <c r="IDI193" s="180"/>
      <c r="IDJ193" s="180"/>
      <c r="IDK193" s="181"/>
      <c r="IDL193" s="180"/>
      <c r="IDM193" s="135"/>
      <c r="IDN193" s="180"/>
      <c r="IDO193" s="180"/>
      <c r="IDP193" s="181"/>
      <c r="IDQ193" s="180"/>
      <c r="IDR193" s="135"/>
      <c r="IDS193" s="180"/>
      <c r="IDT193" s="180"/>
      <c r="IDU193" s="181"/>
      <c r="IDV193" s="180"/>
      <c r="IDW193" s="135"/>
      <c r="IDX193" s="180"/>
      <c r="IDY193" s="180"/>
      <c r="IDZ193" s="181"/>
      <c r="IEA193" s="180"/>
      <c r="IEB193" s="135"/>
      <c r="IEC193" s="180"/>
      <c r="IED193" s="180"/>
      <c r="IEE193" s="181"/>
      <c r="IEF193" s="180"/>
      <c r="IEG193" s="135"/>
      <c r="IEH193" s="180"/>
      <c r="IEI193" s="180"/>
      <c r="IEJ193" s="181"/>
      <c r="IEK193" s="180"/>
      <c r="IEL193" s="135"/>
      <c r="IEM193" s="180"/>
      <c r="IEN193" s="180"/>
      <c r="IEO193" s="181"/>
      <c r="IEP193" s="180"/>
      <c r="IEQ193" s="135"/>
      <c r="IER193" s="180"/>
      <c r="IES193" s="180"/>
      <c r="IET193" s="181"/>
      <c r="IEU193" s="180"/>
      <c r="IEV193" s="135"/>
      <c r="IEW193" s="180"/>
      <c r="IEX193" s="180"/>
      <c r="IEY193" s="181"/>
      <c r="IEZ193" s="180"/>
      <c r="IFA193" s="135"/>
      <c r="IFB193" s="180"/>
      <c r="IFC193" s="180"/>
      <c r="IFD193" s="181"/>
      <c r="IFE193" s="180"/>
      <c r="IFF193" s="135"/>
      <c r="IFG193" s="180"/>
      <c r="IFH193" s="180"/>
      <c r="IFI193" s="181"/>
      <c r="IFJ193" s="180"/>
      <c r="IFK193" s="135"/>
      <c r="IFL193" s="180"/>
      <c r="IFM193" s="180"/>
      <c r="IFN193" s="181"/>
      <c r="IFO193" s="180"/>
      <c r="IFP193" s="135"/>
      <c r="IFQ193" s="180"/>
      <c r="IFR193" s="180"/>
      <c r="IFS193" s="181"/>
      <c r="IFT193" s="180"/>
      <c r="IFU193" s="135"/>
      <c r="IFV193" s="180"/>
      <c r="IFW193" s="180"/>
      <c r="IFX193" s="181"/>
      <c r="IFY193" s="180"/>
      <c r="IFZ193" s="135"/>
      <c r="IGA193" s="180"/>
      <c r="IGB193" s="180"/>
      <c r="IGC193" s="181"/>
      <c r="IGD193" s="180"/>
      <c r="IGE193" s="135"/>
      <c r="IGF193" s="180"/>
      <c r="IGG193" s="180"/>
      <c r="IGH193" s="181"/>
      <c r="IGI193" s="180"/>
      <c r="IGJ193" s="135"/>
      <c r="IGK193" s="180"/>
      <c r="IGL193" s="180"/>
      <c r="IGM193" s="181"/>
      <c r="IGN193" s="180"/>
      <c r="IGO193" s="135"/>
      <c r="IGP193" s="180"/>
      <c r="IGQ193" s="180"/>
      <c r="IGR193" s="181"/>
      <c r="IGS193" s="180"/>
      <c r="IGT193" s="135"/>
      <c r="IGU193" s="180"/>
      <c r="IGV193" s="180"/>
      <c r="IGW193" s="181"/>
      <c r="IGX193" s="180"/>
      <c r="IGY193" s="135"/>
      <c r="IGZ193" s="180"/>
      <c r="IHA193" s="180"/>
      <c r="IHB193" s="181"/>
      <c r="IHC193" s="180"/>
      <c r="IHD193" s="135"/>
      <c r="IHE193" s="180"/>
      <c r="IHF193" s="180"/>
      <c r="IHG193" s="181"/>
      <c r="IHH193" s="180"/>
      <c r="IHI193" s="135"/>
      <c r="IHJ193" s="180"/>
      <c r="IHK193" s="180"/>
      <c r="IHL193" s="181"/>
      <c r="IHM193" s="180"/>
      <c r="IHN193" s="135"/>
      <c r="IHO193" s="180"/>
      <c r="IHP193" s="180"/>
      <c r="IHQ193" s="181"/>
      <c r="IHR193" s="180"/>
      <c r="IHS193" s="135"/>
      <c r="IHT193" s="180"/>
      <c r="IHU193" s="180"/>
      <c r="IHV193" s="181"/>
      <c r="IHW193" s="180"/>
      <c r="IHX193" s="135"/>
      <c r="IHY193" s="180"/>
      <c r="IHZ193" s="180"/>
      <c r="IIA193" s="181"/>
      <c r="IIB193" s="180"/>
      <c r="IIC193" s="135"/>
      <c r="IID193" s="180"/>
      <c r="IIE193" s="180"/>
      <c r="IIF193" s="181"/>
      <c r="IIG193" s="180"/>
      <c r="IIH193" s="135"/>
      <c r="III193" s="180"/>
      <c r="IIJ193" s="180"/>
      <c r="IIK193" s="181"/>
      <c r="IIL193" s="180"/>
      <c r="IIM193" s="135"/>
      <c r="IIN193" s="180"/>
      <c r="IIO193" s="180"/>
      <c r="IIP193" s="181"/>
      <c r="IIQ193" s="180"/>
      <c r="IIR193" s="135"/>
      <c r="IIS193" s="180"/>
      <c r="IIT193" s="180"/>
      <c r="IIU193" s="181"/>
      <c r="IIV193" s="180"/>
      <c r="IIW193" s="135"/>
      <c r="IIX193" s="180"/>
      <c r="IIY193" s="180"/>
      <c r="IIZ193" s="181"/>
      <c r="IJA193" s="180"/>
      <c r="IJB193" s="135"/>
      <c r="IJC193" s="180"/>
      <c r="IJD193" s="180"/>
      <c r="IJE193" s="181"/>
      <c r="IJF193" s="180"/>
      <c r="IJG193" s="135"/>
      <c r="IJH193" s="180"/>
      <c r="IJI193" s="180"/>
      <c r="IJJ193" s="181"/>
      <c r="IJK193" s="180"/>
      <c r="IJL193" s="135"/>
      <c r="IJM193" s="180"/>
      <c r="IJN193" s="180"/>
      <c r="IJO193" s="181"/>
      <c r="IJP193" s="180"/>
      <c r="IJQ193" s="135"/>
      <c r="IJR193" s="180"/>
      <c r="IJS193" s="180"/>
      <c r="IJT193" s="181"/>
      <c r="IJU193" s="180"/>
      <c r="IJV193" s="135"/>
      <c r="IJW193" s="180"/>
      <c r="IJX193" s="180"/>
      <c r="IJY193" s="181"/>
      <c r="IJZ193" s="180"/>
      <c r="IKA193" s="135"/>
      <c r="IKB193" s="180"/>
      <c r="IKC193" s="180"/>
      <c r="IKD193" s="181"/>
      <c r="IKE193" s="180"/>
      <c r="IKF193" s="135"/>
      <c r="IKG193" s="180"/>
      <c r="IKH193" s="180"/>
      <c r="IKI193" s="181"/>
      <c r="IKJ193" s="180"/>
      <c r="IKK193" s="135"/>
      <c r="IKL193" s="180"/>
      <c r="IKM193" s="180"/>
      <c r="IKN193" s="181"/>
      <c r="IKO193" s="180"/>
      <c r="IKP193" s="135"/>
      <c r="IKQ193" s="180"/>
      <c r="IKR193" s="180"/>
      <c r="IKS193" s="181"/>
      <c r="IKT193" s="180"/>
      <c r="IKU193" s="135"/>
      <c r="IKV193" s="180"/>
      <c r="IKW193" s="180"/>
      <c r="IKX193" s="181"/>
      <c r="IKY193" s="180"/>
      <c r="IKZ193" s="135"/>
      <c r="ILA193" s="180"/>
      <c r="ILB193" s="180"/>
      <c r="ILC193" s="181"/>
      <c r="ILD193" s="180"/>
      <c r="ILE193" s="135"/>
      <c r="ILF193" s="180"/>
      <c r="ILG193" s="180"/>
      <c r="ILH193" s="181"/>
      <c r="ILI193" s="180"/>
      <c r="ILJ193" s="135"/>
      <c r="ILK193" s="180"/>
      <c r="ILL193" s="180"/>
      <c r="ILM193" s="181"/>
      <c r="ILN193" s="180"/>
      <c r="ILO193" s="135"/>
      <c r="ILP193" s="180"/>
      <c r="ILQ193" s="180"/>
      <c r="ILR193" s="181"/>
      <c r="ILS193" s="180"/>
      <c r="ILT193" s="135"/>
      <c r="ILU193" s="180"/>
      <c r="ILV193" s="180"/>
      <c r="ILW193" s="181"/>
      <c r="ILX193" s="180"/>
      <c r="ILY193" s="135"/>
      <c r="ILZ193" s="180"/>
      <c r="IMA193" s="180"/>
      <c r="IMB193" s="181"/>
      <c r="IMC193" s="180"/>
      <c r="IMD193" s="135"/>
      <c r="IME193" s="180"/>
      <c r="IMF193" s="180"/>
      <c r="IMG193" s="181"/>
      <c r="IMH193" s="180"/>
      <c r="IMI193" s="135"/>
      <c r="IMJ193" s="180"/>
      <c r="IMK193" s="180"/>
      <c r="IML193" s="181"/>
      <c r="IMM193" s="180"/>
      <c r="IMN193" s="135"/>
      <c r="IMO193" s="180"/>
      <c r="IMP193" s="180"/>
      <c r="IMQ193" s="181"/>
      <c r="IMR193" s="180"/>
      <c r="IMS193" s="135"/>
      <c r="IMT193" s="180"/>
      <c r="IMU193" s="180"/>
      <c r="IMV193" s="181"/>
      <c r="IMW193" s="180"/>
      <c r="IMX193" s="135"/>
      <c r="IMY193" s="180"/>
      <c r="IMZ193" s="180"/>
      <c r="INA193" s="181"/>
      <c r="INB193" s="180"/>
      <c r="INC193" s="135"/>
      <c r="IND193" s="180"/>
      <c r="INE193" s="180"/>
      <c r="INF193" s="181"/>
      <c r="ING193" s="180"/>
      <c r="INH193" s="135"/>
      <c r="INI193" s="180"/>
      <c r="INJ193" s="180"/>
      <c r="INK193" s="181"/>
      <c r="INL193" s="180"/>
      <c r="INM193" s="135"/>
      <c r="INN193" s="180"/>
      <c r="INO193" s="180"/>
      <c r="INP193" s="181"/>
      <c r="INQ193" s="180"/>
      <c r="INR193" s="135"/>
      <c r="INS193" s="180"/>
      <c r="INT193" s="180"/>
      <c r="INU193" s="181"/>
      <c r="INV193" s="180"/>
      <c r="INW193" s="135"/>
      <c r="INX193" s="180"/>
      <c r="INY193" s="180"/>
      <c r="INZ193" s="181"/>
      <c r="IOA193" s="180"/>
      <c r="IOB193" s="135"/>
      <c r="IOC193" s="180"/>
      <c r="IOD193" s="180"/>
      <c r="IOE193" s="181"/>
      <c r="IOF193" s="180"/>
      <c r="IOG193" s="135"/>
      <c r="IOH193" s="180"/>
      <c r="IOI193" s="180"/>
      <c r="IOJ193" s="181"/>
      <c r="IOK193" s="180"/>
      <c r="IOL193" s="135"/>
      <c r="IOM193" s="180"/>
      <c r="ION193" s="180"/>
      <c r="IOO193" s="181"/>
      <c r="IOP193" s="180"/>
      <c r="IOQ193" s="135"/>
      <c r="IOR193" s="180"/>
      <c r="IOS193" s="180"/>
      <c r="IOT193" s="181"/>
      <c r="IOU193" s="180"/>
      <c r="IOV193" s="135"/>
      <c r="IOW193" s="180"/>
      <c r="IOX193" s="180"/>
      <c r="IOY193" s="181"/>
      <c r="IOZ193" s="180"/>
      <c r="IPA193" s="135"/>
      <c r="IPB193" s="180"/>
      <c r="IPC193" s="180"/>
      <c r="IPD193" s="181"/>
      <c r="IPE193" s="180"/>
      <c r="IPF193" s="135"/>
      <c r="IPG193" s="180"/>
      <c r="IPH193" s="180"/>
      <c r="IPI193" s="181"/>
      <c r="IPJ193" s="180"/>
      <c r="IPK193" s="135"/>
      <c r="IPL193" s="180"/>
      <c r="IPM193" s="180"/>
      <c r="IPN193" s="181"/>
      <c r="IPO193" s="180"/>
      <c r="IPP193" s="135"/>
      <c r="IPQ193" s="180"/>
      <c r="IPR193" s="180"/>
      <c r="IPS193" s="181"/>
      <c r="IPT193" s="180"/>
      <c r="IPU193" s="135"/>
      <c r="IPV193" s="180"/>
      <c r="IPW193" s="180"/>
      <c r="IPX193" s="181"/>
      <c r="IPY193" s="180"/>
      <c r="IPZ193" s="135"/>
      <c r="IQA193" s="180"/>
      <c r="IQB193" s="180"/>
      <c r="IQC193" s="181"/>
      <c r="IQD193" s="180"/>
      <c r="IQE193" s="135"/>
      <c r="IQF193" s="180"/>
      <c r="IQG193" s="180"/>
      <c r="IQH193" s="181"/>
      <c r="IQI193" s="180"/>
      <c r="IQJ193" s="135"/>
      <c r="IQK193" s="180"/>
      <c r="IQL193" s="180"/>
      <c r="IQM193" s="181"/>
      <c r="IQN193" s="180"/>
      <c r="IQO193" s="135"/>
      <c r="IQP193" s="180"/>
      <c r="IQQ193" s="180"/>
      <c r="IQR193" s="181"/>
      <c r="IQS193" s="180"/>
      <c r="IQT193" s="135"/>
      <c r="IQU193" s="180"/>
      <c r="IQV193" s="180"/>
      <c r="IQW193" s="181"/>
      <c r="IQX193" s="180"/>
      <c r="IQY193" s="135"/>
      <c r="IQZ193" s="180"/>
      <c r="IRA193" s="180"/>
      <c r="IRB193" s="181"/>
      <c r="IRC193" s="180"/>
      <c r="IRD193" s="135"/>
      <c r="IRE193" s="180"/>
      <c r="IRF193" s="180"/>
      <c r="IRG193" s="181"/>
      <c r="IRH193" s="180"/>
      <c r="IRI193" s="135"/>
      <c r="IRJ193" s="180"/>
      <c r="IRK193" s="180"/>
      <c r="IRL193" s="181"/>
      <c r="IRM193" s="180"/>
      <c r="IRN193" s="135"/>
      <c r="IRO193" s="180"/>
      <c r="IRP193" s="180"/>
      <c r="IRQ193" s="181"/>
      <c r="IRR193" s="180"/>
      <c r="IRS193" s="135"/>
      <c r="IRT193" s="180"/>
      <c r="IRU193" s="180"/>
      <c r="IRV193" s="181"/>
      <c r="IRW193" s="180"/>
      <c r="IRX193" s="135"/>
      <c r="IRY193" s="180"/>
      <c r="IRZ193" s="180"/>
      <c r="ISA193" s="181"/>
      <c r="ISB193" s="180"/>
      <c r="ISC193" s="135"/>
      <c r="ISD193" s="180"/>
      <c r="ISE193" s="180"/>
      <c r="ISF193" s="181"/>
      <c r="ISG193" s="180"/>
      <c r="ISH193" s="135"/>
      <c r="ISI193" s="180"/>
      <c r="ISJ193" s="180"/>
      <c r="ISK193" s="181"/>
      <c r="ISL193" s="180"/>
      <c r="ISM193" s="135"/>
      <c r="ISN193" s="180"/>
      <c r="ISO193" s="180"/>
      <c r="ISP193" s="181"/>
      <c r="ISQ193" s="180"/>
      <c r="ISR193" s="135"/>
      <c r="ISS193" s="180"/>
      <c r="IST193" s="180"/>
      <c r="ISU193" s="181"/>
      <c r="ISV193" s="180"/>
      <c r="ISW193" s="135"/>
      <c r="ISX193" s="180"/>
      <c r="ISY193" s="180"/>
      <c r="ISZ193" s="181"/>
      <c r="ITA193" s="180"/>
      <c r="ITB193" s="135"/>
      <c r="ITC193" s="180"/>
      <c r="ITD193" s="180"/>
      <c r="ITE193" s="181"/>
      <c r="ITF193" s="180"/>
      <c r="ITG193" s="135"/>
      <c r="ITH193" s="180"/>
      <c r="ITI193" s="180"/>
      <c r="ITJ193" s="181"/>
      <c r="ITK193" s="180"/>
      <c r="ITL193" s="135"/>
      <c r="ITM193" s="180"/>
      <c r="ITN193" s="180"/>
      <c r="ITO193" s="181"/>
      <c r="ITP193" s="180"/>
      <c r="ITQ193" s="135"/>
      <c r="ITR193" s="180"/>
      <c r="ITS193" s="180"/>
      <c r="ITT193" s="181"/>
      <c r="ITU193" s="180"/>
      <c r="ITV193" s="135"/>
      <c r="ITW193" s="180"/>
      <c r="ITX193" s="180"/>
      <c r="ITY193" s="181"/>
      <c r="ITZ193" s="180"/>
      <c r="IUA193" s="135"/>
      <c r="IUB193" s="180"/>
      <c r="IUC193" s="180"/>
      <c r="IUD193" s="181"/>
      <c r="IUE193" s="180"/>
      <c r="IUF193" s="135"/>
      <c r="IUG193" s="180"/>
      <c r="IUH193" s="180"/>
      <c r="IUI193" s="181"/>
      <c r="IUJ193" s="180"/>
      <c r="IUK193" s="135"/>
      <c r="IUL193" s="180"/>
      <c r="IUM193" s="180"/>
      <c r="IUN193" s="181"/>
      <c r="IUO193" s="180"/>
      <c r="IUP193" s="135"/>
      <c r="IUQ193" s="180"/>
      <c r="IUR193" s="180"/>
      <c r="IUS193" s="181"/>
      <c r="IUT193" s="180"/>
      <c r="IUU193" s="135"/>
      <c r="IUV193" s="180"/>
      <c r="IUW193" s="180"/>
      <c r="IUX193" s="181"/>
      <c r="IUY193" s="180"/>
      <c r="IUZ193" s="135"/>
      <c r="IVA193" s="180"/>
      <c r="IVB193" s="180"/>
      <c r="IVC193" s="181"/>
      <c r="IVD193" s="180"/>
      <c r="IVE193" s="135"/>
      <c r="IVF193" s="180"/>
      <c r="IVG193" s="180"/>
      <c r="IVH193" s="181"/>
      <c r="IVI193" s="180"/>
      <c r="IVJ193" s="135"/>
      <c r="IVK193" s="180"/>
      <c r="IVL193" s="180"/>
      <c r="IVM193" s="181"/>
      <c r="IVN193" s="180"/>
      <c r="IVO193" s="135"/>
      <c r="IVP193" s="180"/>
      <c r="IVQ193" s="180"/>
      <c r="IVR193" s="181"/>
      <c r="IVS193" s="180"/>
      <c r="IVT193" s="135"/>
      <c r="IVU193" s="180"/>
      <c r="IVV193" s="180"/>
      <c r="IVW193" s="181"/>
      <c r="IVX193" s="180"/>
      <c r="IVY193" s="135"/>
      <c r="IVZ193" s="180"/>
      <c r="IWA193" s="180"/>
      <c r="IWB193" s="181"/>
      <c r="IWC193" s="180"/>
      <c r="IWD193" s="135"/>
      <c r="IWE193" s="180"/>
      <c r="IWF193" s="180"/>
      <c r="IWG193" s="181"/>
      <c r="IWH193" s="180"/>
      <c r="IWI193" s="135"/>
      <c r="IWJ193" s="180"/>
      <c r="IWK193" s="180"/>
      <c r="IWL193" s="181"/>
      <c r="IWM193" s="180"/>
      <c r="IWN193" s="135"/>
      <c r="IWO193" s="180"/>
      <c r="IWP193" s="180"/>
      <c r="IWQ193" s="181"/>
      <c r="IWR193" s="180"/>
      <c r="IWS193" s="135"/>
      <c r="IWT193" s="180"/>
      <c r="IWU193" s="180"/>
      <c r="IWV193" s="181"/>
      <c r="IWW193" s="180"/>
      <c r="IWX193" s="135"/>
      <c r="IWY193" s="180"/>
      <c r="IWZ193" s="180"/>
      <c r="IXA193" s="181"/>
      <c r="IXB193" s="180"/>
      <c r="IXC193" s="135"/>
      <c r="IXD193" s="180"/>
      <c r="IXE193" s="180"/>
      <c r="IXF193" s="181"/>
      <c r="IXG193" s="180"/>
      <c r="IXH193" s="135"/>
      <c r="IXI193" s="180"/>
      <c r="IXJ193" s="180"/>
      <c r="IXK193" s="181"/>
      <c r="IXL193" s="180"/>
      <c r="IXM193" s="135"/>
      <c r="IXN193" s="180"/>
      <c r="IXO193" s="180"/>
      <c r="IXP193" s="181"/>
      <c r="IXQ193" s="180"/>
      <c r="IXR193" s="135"/>
      <c r="IXS193" s="180"/>
      <c r="IXT193" s="180"/>
      <c r="IXU193" s="181"/>
      <c r="IXV193" s="180"/>
      <c r="IXW193" s="135"/>
      <c r="IXX193" s="180"/>
      <c r="IXY193" s="180"/>
      <c r="IXZ193" s="181"/>
      <c r="IYA193" s="180"/>
      <c r="IYB193" s="135"/>
      <c r="IYC193" s="180"/>
      <c r="IYD193" s="180"/>
      <c r="IYE193" s="181"/>
      <c r="IYF193" s="180"/>
      <c r="IYG193" s="135"/>
      <c r="IYH193" s="180"/>
      <c r="IYI193" s="180"/>
      <c r="IYJ193" s="181"/>
      <c r="IYK193" s="180"/>
      <c r="IYL193" s="135"/>
      <c r="IYM193" s="180"/>
      <c r="IYN193" s="180"/>
      <c r="IYO193" s="181"/>
      <c r="IYP193" s="180"/>
      <c r="IYQ193" s="135"/>
      <c r="IYR193" s="180"/>
      <c r="IYS193" s="180"/>
      <c r="IYT193" s="181"/>
      <c r="IYU193" s="180"/>
      <c r="IYV193" s="135"/>
      <c r="IYW193" s="180"/>
      <c r="IYX193" s="180"/>
      <c r="IYY193" s="181"/>
      <c r="IYZ193" s="180"/>
      <c r="IZA193" s="135"/>
      <c r="IZB193" s="180"/>
      <c r="IZC193" s="180"/>
      <c r="IZD193" s="181"/>
      <c r="IZE193" s="180"/>
      <c r="IZF193" s="135"/>
      <c r="IZG193" s="180"/>
      <c r="IZH193" s="180"/>
      <c r="IZI193" s="181"/>
      <c r="IZJ193" s="180"/>
      <c r="IZK193" s="135"/>
      <c r="IZL193" s="180"/>
      <c r="IZM193" s="180"/>
      <c r="IZN193" s="181"/>
      <c r="IZO193" s="180"/>
      <c r="IZP193" s="135"/>
      <c r="IZQ193" s="180"/>
      <c r="IZR193" s="180"/>
      <c r="IZS193" s="181"/>
      <c r="IZT193" s="180"/>
      <c r="IZU193" s="135"/>
      <c r="IZV193" s="180"/>
      <c r="IZW193" s="180"/>
      <c r="IZX193" s="181"/>
      <c r="IZY193" s="180"/>
      <c r="IZZ193" s="135"/>
      <c r="JAA193" s="180"/>
      <c r="JAB193" s="180"/>
      <c r="JAC193" s="181"/>
      <c r="JAD193" s="180"/>
      <c r="JAE193" s="135"/>
      <c r="JAF193" s="180"/>
      <c r="JAG193" s="180"/>
      <c r="JAH193" s="181"/>
      <c r="JAI193" s="180"/>
      <c r="JAJ193" s="135"/>
      <c r="JAK193" s="180"/>
      <c r="JAL193" s="180"/>
      <c r="JAM193" s="181"/>
      <c r="JAN193" s="180"/>
      <c r="JAO193" s="135"/>
      <c r="JAP193" s="180"/>
      <c r="JAQ193" s="180"/>
      <c r="JAR193" s="181"/>
      <c r="JAS193" s="180"/>
      <c r="JAT193" s="135"/>
      <c r="JAU193" s="180"/>
      <c r="JAV193" s="180"/>
      <c r="JAW193" s="181"/>
      <c r="JAX193" s="180"/>
      <c r="JAY193" s="135"/>
      <c r="JAZ193" s="180"/>
      <c r="JBA193" s="180"/>
      <c r="JBB193" s="181"/>
      <c r="JBC193" s="180"/>
      <c r="JBD193" s="135"/>
      <c r="JBE193" s="180"/>
      <c r="JBF193" s="180"/>
      <c r="JBG193" s="181"/>
      <c r="JBH193" s="180"/>
      <c r="JBI193" s="135"/>
      <c r="JBJ193" s="180"/>
      <c r="JBK193" s="180"/>
      <c r="JBL193" s="181"/>
      <c r="JBM193" s="180"/>
      <c r="JBN193" s="135"/>
      <c r="JBO193" s="180"/>
      <c r="JBP193" s="180"/>
      <c r="JBQ193" s="181"/>
      <c r="JBR193" s="180"/>
      <c r="JBS193" s="135"/>
      <c r="JBT193" s="180"/>
      <c r="JBU193" s="180"/>
      <c r="JBV193" s="181"/>
      <c r="JBW193" s="180"/>
      <c r="JBX193" s="135"/>
      <c r="JBY193" s="180"/>
      <c r="JBZ193" s="180"/>
      <c r="JCA193" s="181"/>
      <c r="JCB193" s="180"/>
      <c r="JCC193" s="135"/>
      <c r="JCD193" s="180"/>
      <c r="JCE193" s="180"/>
      <c r="JCF193" s="181"/>
      <c r="JCG193" s="180"/>
      <c r="JCH193" s="135"/>
      <c r="JCI193" s="180"/>
      <c r="JCJ193" s="180"/>
      <c r="JCK193" s="181"/>
      <c r="JCL193" s="180"/>
      <c r="JCM193" s="135"/>
      <c r="JCN193" s="180"/>
      <c r="JCO193" s="180"/>
      <c r="JCP193" s="181"/>
      <c r="JCQ193" s="180"/>
      <c r="JCR193" s="135"/>
      <c r="JCS193" s="180"/>
      <c r="JCT193" s="180"/>
      <c r="JCU193" s="181"/>
      <c r="JCV193" s="180"/>
      <c r="JCW193" s="135"/>
      <c r="JCX193" s="180"/>
      <c r="JCY193" s="180"/>
      <c r="JCZ193" s="181"/>
      <c r="JDA193" s="180"/>
      <c r="JDB193" s="135"/>
      <c r="JDC193" s="180"/>
      <c r="JDD193" s="180"/>
      <c r="JDE193" s="181"/>
      <c r="JDF193" s="180"/>
      <c r="JDG193" s="135"/>
      <c r="JDH193" s="180"/>
      <c r="JDI193" s="180"/>
      <c r="JDJ193" s="181"/>
      <c r="JDK193" s="180"/>
      <c r="JDL193" s="135"/>
      <c r="JDM193" s="180"/>
      <c r="JDN193" s="180"/>
      <c r="JDO193" s="181"/>
      <c r="JDP193" s="180"/>
      <c r="JDQ193" s="135"/>
      <c r="JDR193" s="180"/>
      <c r="JDS193" s="180"/>
      <c r="JDT193" s="181"/>
      <c r="JDU193" s="180"/>
      <c r="JDV193" s="135"/>
      <c r="JDW193" s="180"/>
      <c r="JDX193" s="180"/>
      <c r="JDY193" s="181"/>
      <c r="JDZ193" s="180"/>
      <c r="JEA193" s="135"/>
      <c r="JEB193" s="180"/>
      <c r="JEC193" s="180"/>
      <c r="JED193" s="181"/>
      <c r="JEE193" s="180"/>
      <c r="JEF193" s="135"/>
      <c r="JEG193" s="180"/>
      <c r="JEH193" s="180"/>
      <c r="JEI193" s="181"/>
      <c r="JEJ193" s="180"/>
      <c r="JEK193" s="135"/>
      <c r="JEL193" s="180"/>
      <c r="JEM193" s="180"/>
      <c r="JEN193" s="181"/>
      <c r="JEO193" s="180"/>
      <c r="JEP193" s="135"/>
      <c r="JEQ193" s="180"/>
      <c r="JER193" s="180"/>
      <c r="JES193" s="181"/>
      <c r="JET193" s="180"/>
      <c r="JEU193" s="135"/>
      <c r="JEV193" s="180"/>
      <c r="JEW193" s="180"/>
      <c r="JEX193" s="181"/>
      <c r="JEY193" s="180"/>
      <c r="JEZ193" s="135"/>
      <c r="JFA193" s="180"/>
      <c r="JFB193" s="180"/>
      <c r="JFC193" s="181"/>
      <c r="JFD193" s="180"/>
      <c r="JFE193" s="135"/>
      <c r="JFF193" s="180"/>
      <c r="JFG193" s="180"/>
      <c r="JFH193" s="181"/>
      <c r="JFI193" s="180"/>
      <c r="JFJ193" s="135"/>
      <c r="JFK193" s="180"/>
      <c r="JFL193" s="180"/>
      <c r="JFM193" s="181"/>
      <c r="JFN193" s="180"/>
      <c r="JFO193" s="135"/>
      <c r="JFP193" s="180"/>
      <c r="JFQ193" s="180"/>
      <c r="JFR193" s="181"/>
      <c r="JFS193" s="180"/>
      <c r="JFT193" s="135"/>
      <c r="JFU193" s="180"/>
      <c r="JFV193" s="180"/>
      <c r="JFW193" s="181"/>
      <c r="JFX193" s="180"/>
      <c r="JFY193" s="135"/>
      <c r="JFZ193" s="180"/>
      <c r="JGA193" s="180"/>
      <c r="JGB193" s="181"/>
      <c r="JGC193" s="180"/>
      <c r="JGD193" s="135"/>
      <c r="JGE193" s="180"/>
      <c r="JGF193" s="180"/>
      <c r="JGG193" s="181"/>
      <c r="JGH193" s="180"/>
      <c r="JGI193" s="135"/>
      <c r="JGJ193" s="180"/>
      <c r="JGK193" s="180"/>
      <c r="JGL193" s="181"/>
      <c r="JGM193" s="180"/>
      <c r="JGN193" s="135"/>
      <c r="JGO193" s="180"/>
      <c r="JGP193" s="180"/>
      <c r="JGQ193" s="181"/>
      <c r="JGR193" s="180"/>
      <c r="JGS193" s="135"/>
      <c r="JGT193" s="180"/>
      <c r="JGU193" s="180"/>
      <c r="JGV193" s="181"/>
      <c r="JGW193" s="180"/>
      <c r="JGX193" s="135"/>
      <c r="JGY193" s="180"/>
      <c r="JGZ193" s="180"/>
      <c r="JHA193" s="181"/>
      <c r="JHB193" s="180"/>
      <c r="JHC193" s="135"/>
      <c r="JHD193" s="180"/>
      <c r="JHE193" s="180"/>
      <c r="JHF193" s="181"/>
      <c r="JHG193" s="180"/>
      <c r="JHH193" s="135"/>
      <c r="JHI193" s="180"/>
      <c r="JHJ193" s="180"/>
      <c r="JHK193" s="181"/>
      <c r="JHL193" s="180"/>
      <c r="JHM193" s="135"/>
      <c r="JHN193" s="180"/>
      <c r="JHO193" s="180"/>
      <c r="JHP193" s="181"/>
      <c r="JHQ193" s="180"/>
      <c r="JHR193" s="135"/>
      <c r="JHS193" s="180"/>
      <c r="JHT193" s="180"/>
      <c r="JHU193" s="181"/>
      <c r="JHV193" s="180"/>
      <c r="JHW193" s="135"/>
      <c r="JHX193" s="180"/>
      <c r="JHY193" s="180"/>
      <c r="JHZ193" s="181"/>
      <c r="JIA193" s="180"/>
      <c r="JIB193" s="135"/>
      <c r="JIC193" s="180"/>
      <c r="JID193" s="180"/>
      <c r="JIE193" s="181"/>
      <c r="JIF193" s="180"/>
      <c r="JIG193" s="135"/>
      <c r="JIH193" s="180"/>
      <c r="JII193" s="180"/>
      <c r="JIJ193" s="181"/>
      <c r="JIK193" s="180"/>
      <c r="JIL193" s="135"/>
      <c r="JIM193" s="180"/>
      <c r="JIN193" s="180"/>
      <c r="JIO193" s="181"/>
      <c r="JIP193" s="180"/>
      <c r="JIQ193" s="135"/>
      <c r="JIR193" s="180"/>
      <c r="JIS193" s="180"/>
      <c r="JIT193" s="181"/>
      <c r="JIU193" s="180"/>
      <c r="JIV193" s="135"/>
      <c r="JIW193" s="180"/>
      <c r="JIX193" s="180"/>
      <c r="JIY193" s="181"/>
      <c r="JIZ193" s="180"/>
      <c r="JJA193" s="135"/>
      <c r="JJB193" s="180"/>
      <c r="JJC193" s="180"/>
      <c r="JJD193" s="181"/>
      <c r="JJE193" s="180"/>
      <c r="JJF193" s="135"/>
      <c r="JJG193" s="180"/>
      <c r="JJH193" s="180"/>
      <c r="JJI193" s="181"/>
      <c r="JJJ193" s="180"/>
      <c r="JJK193" s="135"/>
      <c r="JJL193" s="180"/>
      <c r="JJM193" s="180"/>
      <c r="JJN193" s="181"/>
      <c r="JJO193" s="180"/>
      <c r="JJP193" s="135"/>
      <c r="JJQ193" s="180"/>
      <c r="JJR193" s="180"/>
      <c r="JJS193" s="181"/>
      <c r="JJT193" s="180"/>
      <c r="JJU193" s="135"/>
      <c r="JJV193" s="180"/>
      <c r="JJW193" s="180"/>
      <c r="JJX193" s="181"/>
      <c r="JJY193" s="180"/>
      <c r="JJZ193" s="135"/>
      <c r="JKA193" s="180"/>
      <c r="JKB193" s="180"/>
      <c r="JKC193" s="181"/>
      <c r="JKD193" s="180"/>
      <c r="JKE193" s="135"/>
      <c r="JKF193" s="180"/>
      <c r="JKG193" s="180"/>
      <c r="JKH193" s="181"/>
      <c r="JKI193" s="180"/>
      <c r="JKJ193" s="135"/>
      <c r="JKK193" s="180"/>
      <c r="JKL193" s="180"/>
      <c r="JKM193" s="181"/>
      <c r="JKN193" s="180"/>
      <c r="JKO193" s="135"/>
      <c r="JKP193" s="180"/>
      <c r="JKQ193" s="180"/>
      <c r="JKR193" s="181"/>
      <c r="JKS193" s="180"/>
      <c r="JKT193" s="135"/>
      <c r="JKU193" s="180"/>
      <c r="JKV193" s="180"/>
      <c r="JKW193" s="181"/>
      <c r="JKX193" s="180"/>
      <c r="JKY193" s="135"/>
      <c r="JKZ193" s="180"/>
      <c r="JLA193" s="180"/>
      <c r="JLB193" s="181"/>
      <c r="JLC193" s="180"/>
      <c r="JLD193" s="135"/>
      <c r="JLE193" s="180"/>
      <c r="JLF193" s="180"/>
      <c r="JLG193" s="181"/>
      <c r="JLH193" s="180"/>
      <c r="JLI193" s="135"/>
      <c r="JLJ193" s="180"/>
      <c r="JLK193" s="180"/>
      <c r="JLL193" s="181"/>
      <c r="JLM193" s="180"/>
      <c r="JLN193" s="135"/>
      <c r="JLO193" s="180"/>
      <c r="JLP193" s="180"/>
      <c r="JLQ193" s="181"/>
      <c r="JLR193" s="180"/>
      <c r="JLS193" s="135"/>
      <c r="JLT193" s="180"/>
      <c r="JLU193" s="180"/>
      <c r="JLV193" s="181"/>
      <c r="JLW193" s="180"/>
      <c r="JLX193" s="135"/>
      <c r="JLY193" s="180"/>
      <c r="JLZ193" s="180"/>
      <c r="JMA193" s="181"/>
      <c r="JMB193" s="180"/>
      <c r="JMC193" s="135"/>
      <c r="JMD193" s="180"/>
      <c r="JME193" s="180"/>
      <c r="JMF193" s="181"/>
      <c r="JMG193" s="180"/>
      <c r="JMH193" s="135"/>
      <c r="JMI193" s="180"/>
      <c r="JMJ193" s="180"/>
      <c r="JMK193" s="181"/>
      <c r="JML193" s="180"/>
      <c r="JMM193" s="135"/>
      <c r="JMN193" s="180"/>
      <c r="JMO193" s="180"/>
      <c r="JMP193" s="181"/>
      <c r="JMQ193" s="180"/>
      <c r="JMR193" s="135"/>
      <c r="JMS193" s="180"/>
      <c r="JMT193" s="180"/>
      <c r="JMU193" s="181"/>
      <c r="JMV193" s="180"/>
      <c r="JMW193" s="135"/>
      <c r="JMX193" s="180"/>
      <c r="JMY193" s="180"/>
      <c r="JMZ193" s="181"/>
      <c r="JNA193" s="180"/>
      <c r="JNB193" s="135"/>
      <c r="JNC193" s="180"/>
      <c r="JND193" s="180"/>
      <c r="JNE193" s="181"/>
      <c r="JNF193" s="180"/>
      <c r="JNG193" s="135"/>
      <c r="JNH193" s="180"/>
      <c r="JNI193" s="180"/>
      <c r="JNJ193" s="181"/>
      <c r="JNK193" s="180"/>
      <c r="JNL193" s="135"/>
      <c r="JNM193" s="180"/>
      <c r="JNN193" s="180"/>
      <c r="JNO193" s="181"/>
      <c r="JNP193" s="180"/>
      <c r="JNQ193" s="135"/>
      <c r="JNR193" s="180"/>
      <c r="JNS193" s="180"/>
      <c r="JNT193" s="181"/>
      <c r="JNU193" s="180"/>
      <c r="JNV193" s="135"/>
      <c r="JNW193" s="180"/>
      <c r="JNX193" s="180"/>
      <c r="JNY193" s="181"/>
      <c r="JNZ193" s="180"/>
      <c r="JOA193" s="135"/>
      <c r="JOB193" s="180"/>
      <c r="JOC193" s="180"/>
      <c r="JOD193" s="181"/>
      <c r="JOE193" s="180"/>
      <c r="JOF193" s="135"/>
      <c r="JOG193" s="180"/>
      <c r="JOH193" s="180"/>
      <c r="JOI193" s="181"/>
      <c r="JOJ193" s="180"/>
      <c r="JOK193" s="135"/>
      <c r="JOL193" s="180"/>
      <c r="JOM193" s="180"/>
      <c r="JON193" s="181"/>
      <c r="JOO193" s="180"/>
      <c r="JOP193" s="135"/>
      <c r="JOQ193" s="180"/>
      <c r="JOR193" s="180"/>
      <c r="JOS193" s="181"/>
      <c r="JOT193" s="180"/>
      <c r="JOU193" s="135"/>
      <c r="JOV193" s="180"/>
      <c r="JOW193" s="180"/>
      <c r="JOX193" s="181"/>
      <c r="JOY193" s="180"/>
      <c r="JOZ193" s="135"/>
      <c r="JPA193" s="180"/>
      <c r="JPB193" s="180"/>
      <c r="JPC193" s="181"/>
      <c r="JPD193" s="180"/>
      <c r="JPE193" s="135"/>
      <c r="JPF193" s="180"/>
      <c r="JPG193" s="180"/>
      <c r="JPH193" s="181"/>
      <c r="JPI193" s="180"/>
      <c r="JPJ193" s="135"/>
      <c r="JPK193" s="180"/>
      <c r="JPL193" s="180"/>
      <c r="JPM193" s="181"/>
      <c r="JPN193" s="180"/>
      <c r="JPO193" s="135"/>
      <c r="JPP193" s="180"/>
      <c r="JPQ193" s="180"/>
      <c r="JPR193" s="181"/>
      <c r="JPS193" s="180"/>
      <c r="JPT193" s="135"/>
      <c r="JPU193" s="180"/>
      <c r="JPV193" s="180"/>
      <c r="JPW193" s="181"/>
      <c r="JPX193" s="180"/>
      <c r="JPY193" s="135"/>
      <c r="JPZ193" s="180"/>
      <c r="JQA193" s="180"/>
      <c r="JQB193" s="181"/>
      <c r="JQC193" s="180"/>
      <c r="JQD193" s="135"/>
      <c r="JQE193" s="180"/>
      <c r="JQF193" s="180"/>
      <c r="JQG193" s="181"/>
      <c r="JQH193" s="180"/>
      <c r="JQI193" s="135"/>
      <c r="JQJ193" s="180"/>
      <c r="JQK193" s="180"/>
      <c r="JQL193" s="181"/>
      <c r="JQM193" s="180"/>
      <c r="JQN193" s="135"/>
      <c r="JQO193" s="180"/>
      <c r="JQP193" s="180"/>
      <c r="JQQ193" s="181"/>
      <c r="JQR193" s="180"/>
      <c r="JQS193" s="135"/>
      <c r="JQT193" s="180"/>
      <c r="JQU193" s="180"/>
      <c r="JQV193" s="181"/>
      <c r="JQW193" s="180"/>
      <c r="JQX193" s="135"/>
      <c r="JQY193" s="180"/>
      <c r="JQZ193" s="180"/>
      <c r="JRA193" s="181"/>
      <c r="JRB193" s="180"/>
      <c r="JRC193" s="135"/>
      <c r="JRD193" s="180"/>
      <c r="JRE193" s="180"/>
      <c r="JRF193" s="181"/>
      <c r="JRG193" s="180"/>
      <c r="JRH193" s="135"/>
      <c r="JRI193" s="180"/>
      <c r="JRJ193" s="180"/>
      <c r="JRK193" s="181"/>
      <c r="JRL193" s="180"/>
      <c r="JRM193" s="135"/>
      <c r="JRN193" s="180"/>
      <c r="JRO193" s="180"/>
      <c r="JRP193" s="181"/>
      <c r="JRQ193" s="180"/>
      <c r="JRR193" s="135"/>
      <c r="JRS193" s="180"/>
      <c r="JRT193" s="180"/>
      <c r="JRU193" s="181"/>
      <c r="JRV193" s="180"/>
      <c r="JRW193" s="135"/>
      <c r="JRX193" s="180"/>
      <c r="JRY193" s="180"/>
      <c r="JRZ193" s="181"/>
      <c r="JSA193" s="180"/>
      <c r="JSB193" s="135"/>
      <c r="JSC193" s="180"/>
      <c r="JSD193" s="180"/>
      <c r="JSE193" s="181"/>
      <c r="JSF193" s="180"/>
      <c r="JSG193" s="135"/>
      <c r="JSH193" s="180"/>
      <c r="JSI193" s="180"/>
      <c r="JSJ193" s="181"/>
      <c r="JSK193" s="180"/>
      <c r="JSL193" s="135"/>
      <c r="JSM193" s="180"/>
      <c r="JSN193" s="180"/>
      <c r="JSO193" s="181"/>
      <c r="JSP193" s="180"/>
      <c r="JSQ193" s="135"/>
      <c r="JSR193" s="180"/>
      <c r="JSS193" s="180"/>
      <c r="JST193" s="181"/>
      <c r="JSU193" s="180"/>
      <c r="JSV193" s="135"/>
      <c r="JSW193" s="180"/>
      <c r="JSX193" s="180"/>
      <c r="JSY193" s="181"/>
      <c r="JSZ193" s="180"/>
      <c r="JTA193" s="135"/>
      <c r="JTB193" s="180"/>
      <c r="JTC193" s="180"/>
      <c r="JTD193" s="181"/>
      <c r="JTE193" s="180"/>
      <c r="JTF193" s="135"/>
      <c r="JTG193" s="180"/>
      <c r="JTH193" s="180"/>
      <c r="JTI193" s="181"/>
      <c r="JTJ193" s="180"/>
      <c r="JTK193" s="135"/>
      <c r="JTL193" s="180"/>
      <c r="JTM193" s="180"/>
      <c r="JTN193" s="181"/>
      <c r="JTO193" s="180"/>
      <c r="JTP193" s="135"/>
      <c r="JTQ193" s="180"/>
      <c r="JTR193" s="180"/>
      <c r="JTS193" s="181"/>
      <c r="JTT193" s="180"/>
      <c r="JTU193" s="135"/>
      <c r="JTV193" s="180"/>
      <c r="JTW193" s="180"/>
      <c r="JTX193" s="181"/>
      <c r="JTY193" s="180"/>
      <c r="JTZ193" s="135"/>
      <c r="JUA193" s="180"/>
      <c r="JUB193" s="180"/>
      <c r="JUC193" s="181"/>
      <c r="JUD193" s="180"/>
      <c r="JUE193" s="135"/>
      <c r="JUF193" s="180"/>
      <c r="JUG193" s="180"/>
      <c r="JUH193" s="181"/>
      <c r="JUI193" s="180"/>
      <c r="JUJ193" s="135"/>
      <c r="JUK193" s="180"/>
      <c r="JUL193" s="180"/>
      <c r="JUM193" s="181"/>
      <c r="JUN193" s="180"/>
      <c r="JUO193" s="135"/>
      <c r="JUP193" s="180"/>
      <c r="JUQ193" s="180"/>
      <c r="JUR193" s="181"/>
      <c r="JUS193" s="180"/>
      <c r="JUT193" s="135"/>
      <c r="JUU193" s="180"/>
      <c r="JUV193" s="180"/>
      <c r="JUW193" s="181"/>
      <c r="JUX193" s="180"/>
      <c r="JUY193" s="135"/>
      <c r="JUZ193" s="180"/>
      <c r="JVA193" s="180"/>
      <c r="JVB193" s="181"/>
      <c r="JVC193" s="180"/>
      <c r="JVD193" s="135"/>
      <c r="JVE193" s="180"/>
      <c r="JVF193" s="180"/>
      <c r="JVG193" s="181"/>
      <c r="JVH193" s="180"/>
      <c r="JVI193" s="135"/>
      <c r="JVJ193" s="180"/>
      <c r="JVK193" s="180"/>
      <c r="JVL193" s="181"/>
      <c r="JVM193" s="180"/>
      <c r="JVN193" s="135"/>
      <c r="JVO193" s="180"/>
      <c r="JVP193" s="180"/>
      <c r="JVQ193" s="181"/>
      <c r="JVR193" s="180"/>
      <c r="JVS193" s="135"/>
      <c r="JVT193" s="180"/>
      <c r="JVU193" s="180"/>
      <c r="JVV193" s="181"/>
      <c r="JVW193" s="180"/>
      <c r="JVX193" s="135"/>
      <c r="JVY193" s="180"/>
      <c r="JVZ193" s="180"/>
      <c r="JWA193" s="181"/>
      <c r="JWB193" s="180"/>
      <c r="JWC193" s="135"/>
      <c r="JWD193" s="180"/>
      <c r="JWE193" s="180"/>
      <c r="JWF193" s="181"/>
      <c r="JWG193" s="180"/>
      <c r="JWH193" s="135"/>
      <c r="JWI193" s="180"/>
      <c r="JWJ193" s="180"/>
      <c r="JWK193" s="181"/>
      <c r="JWL193" s="180"/>
      <c r="JWM193" s="135"/>
      <c r="JWN193" s="180"/>
      <c r="JWO193" s="180"/>
      <c r="JWP193" s="181"/>
      <c r="JWQ193" s="180"/>
      <c r="JWR193" s="135"/>
      <c r="JWS193" s="180"/>
      <c r="JWT193" s="180"/>
      <c r="JWU193" s="181"/>
      <c r="JWV193" s="180"/>
      <c r="JWW193" s="135"/>
      <c r="JWX193" s="180"/>
      <c r="JWY193" s="180"/>
      <c r="JWZ193" s="181"/>
      <c r="JXA193" s="180"/>
      <c r="JXB193" s="135"/>
      <c r="JXC193" s="180"/>
      <c r="JXD193" s="180"/>
      <c r="JXE193" s="181"/>
      <c r="JXF193" s="180"/>
      <c r="JXG193" s="135"/>
      <c r="JXH193" s="180"/>
      <c r="JXI193" s="180"/>
      <c r="JXJ193" s="181"/>
      <c r="JXK193" s="180"/>
      <c r="JXL193" s="135"/>
      <c r="JXM193" s="180"/>
      <c r="JXN193" s="180"/>
      <c r="JXO193" s="181"/>
      <c r="JXP193" s="180"/>
      <c r="JXQ193" s="135"/>
      <c r="JXR193" s="180"/>
      <c r="JXS193" s="180"/>
      <c r="JXT193" s="181"/>
      <c r="JXU193" s="180"/>
      <c r="JXV193" s="135"/>
      <c r="JXW193" s="180"/>
      <c r="JXX193" s="180"/>
      <c r="JXY193" s="181"/>
      <c r="JXZ193" s="180"/>
      <c r="JYA193" s="135"/>
      <c r="JYB193" s="180"/>
      <c r="JYC193" s="180"/>
      <c r="JYD193" s="181"/>
      <c r="JYE193" s="180"/>
      <c r="JYF193" s="135"/>
      <c r="JYG193" s="180"/>
      <c r="JYH193" s="180"/>
      <c r="JYI193" s="181"/>
      <c r="JYJ193" s="180"/>
      <c r="JYK193" s="135"/>
      <c r="JYL193" s="180"/>
      <c r="JYM193" s="180"/>
      <c r="JYN193" s="181"/>
      <c r="JYO193" s="180"/>
      <c r="JYP193" s="135"/>
      <c r="JYQ193" s="180"/>
      <c r="JYR193" s="180"/>
      <c r="JYS193" s="181"/>
      <c r="JYT193" s="180"/>
      <c r="JYU193" s="135"/>
      <c r="JYV193" s="180"/>
      <c r="JYW193" s="180"/>
      <c r="JYX193" s="181"/>
      <c r="JYY193" s="180"/>
      <c r="JYZ193" s="135"/>
      <c r="JZA193" s="180"/>
      <c r="JZB193" s="180"/>
      <c r="JZC193" s="181"/>
      <c r="JZD193" s="180"/>
      <c r="JZE193" s="135"/>
      <c r="JZF193" s="180"/>
      <c r="JZG193" s="180"/>
      <c r="JZH193" s="181"/>
      <c r="JZI193" s="180"/>
      <c r="JZJ193" s="135"/>
      <c r="JZK193" s="180"/>
      <c r="JZL193" s="180"/>
      <c r="JZM193" s="181"/>
      <c r="JZN193" s="180"/>
      <c r="JZO193" s="135"/>
      <c r="JZP193" s="180"/>
      <c r="JZQ193" s="180"/>
      <c r="JZR193" s="181"/>
      <c r="JZS193" s="180"/>
      <c r="JZT193" s="135"/>
      <c r="JZU193" s="180"/>
      <c r="JZV193" s="180"/>
      <c r="JZW193" s="181"/>
      <c r="JZX193" s="180"/>
      <c r="JZY193" s="135"/>
      <c r="JZZ193" s="180"/>
      <c r="KAA193" s="180"/>
      <c r="KAB193" s="181"/>
      <c r="KAC193" s="180"/>
      <c r="KAD193" s="135"/>
      <c r="KAE193" s="180"/>
      <c r="KAF193" s="180"/>
      <c r="KAG193" s="181"/>
      <c r="KAH193" s="180"/>
      <c r="KAI193" s="135"/>
      <c r="KAJ193" s="180"/>
      <c r="KAK193" s="180"/>
      <c r="KAL193" s="181"/>
      <c r="KAM193" s="180"/>
      <c r="KAN193" s="135"/>
      <c r="KAO193" s="180"/>
      <c r="KAP193" s="180"/>
      <c r="KAQ193" s="181"/>
      <c r="KAR193" s="180"/>
      <c r="KAS193" s="135"/>
      <c r="KAT193" s="180"/>
      <c r="KAU193" s="180"/>
      <c r="KAV193" s="181"/>
      <c r="KAW193" s="180"/>
      <c r="KAX193" s="135"/>
      <c r="KAY193" s="180"/>
      <c r="KAZ193" s="180"/>
      <c r="KBA193" s="181"/>
      <c r="KBB193" s="180"/>
      <c r="KBC193" s="135"/>
      <c r="KBD193" s="180"/>
      <c r="KBE193" s="180"/>
      <c r="KBF193" s="181"/>
      <c r="KBG193" s="180"/>
      <c r="KBH193" s="135"/>
      <c r="KBI193" s="180"/>
      <c r="KBJ193" s="180"/>
      <c r="KBK193" s="181"/>
      <c r="KBL193" s="180"/>
      <c r="KBM193" s="135"/>
      <c r="KBN193" s="180"/>
      <c r="KBO193" s="180"/>
      <c r="KBP193" s="181"/>
      <c r="KBQ193" s="180"/>
      <c r="KBR193" s="135"/>
      <c r="KBS193" s="180"/>
      <c r="KBT193" s="180"/>
      <c r="KBU193" s="181"/>
      <c r="KBV193" s="180"/>
      <c r="KBW193" s="135"/>
      <c r="KBX193" s="180"/>
      <c r="KBY193" s="180"/>
      <c r="KBZ193" s="181"/>
      <c r="KCA193" s="180"/>
      <c r="KCB193" s="135"/>
      <c r="KCC193" s="180"/>
      <c r="KCD193" s="180"/>
      <c r="KCE193" s="181"/>
      <c r="KCF193" s="180"/>
      <c r="KCG193" s="135"/>
      <c r="KCH193" s="180"/>
      <c r="KCI193" s="180"/>
      <c r="KCJ193" s="181"/>
      <c r="KCK193" s="180"/>
      <c r="KCL193" s="135"/>
      <c r="KCM193" s="180"/>
      <c r="KCN193" s="180"/>
      <c r="KCO193" s="181"/>
      <c r="KCP193" s="180"/>
      <c r="KCQ193" s="135"/>
      <c r="KCR193" s="180"/>
      <c r="KCS193" s="180"/>
      <c r="KCT193" s="181"/>
      <c r="KCU193" s="180"/>
      <c r="KCV193" s="135"/>
      <c r="KCW193" s="180"/>
      <c r="KCX193" s="180"/>
      <c r="KCY193" s="181"/>
      <c r="KCZ193" s="180"/>
      <c r="KDA193" s="135"/>
      <c r="KDB193" s="180"/>
      <c r="KDC193" s="180"/>
      <c r="KDD193" s="181"/>
      <c r="KDE193" s="180"/>
      <c r="KDF193" s="135"/>
      <c r="KDG193" s="180"/>
      <c r="KDH193" s="180"/>
      <c r="KDI193" s="181"/>
      <c r="KDJ193" s="180"/>
      <c r="KDK193" s="135"/>
      <c r="KDL193" s="180"/>
      <c r="KDM193" s="180"/>
      <c r="KDN193" s="181"/>
      <c r="KDO193" s="180"/>
      <c r="KDP193" s="135"/>
      <c r="KDQ193" s="180"/>
      <c r="KDR193" s="180"/>
      <c r="KDS193" s="181"/>
      <c r="KDT193" s="180"/>
      <c r="KDU193" s="135"/>
      <c r="KDV193" s="180"/>
      <c r="KDW193" s="180"/>
      <c r="KDX193" s="181"/>
      <c r="KDY193" s="180"/>
      <c r="KDZ193" s="135"/>
      <c r="KEA193" s="180"/>
      <c r="KEB193" s="180"/>
      <c r="KEC193" s="181"/>
      <c r="KED193" s="180"/>
      <c r="KEE193" s="135"/>
      <c r="KEF193" s="180"/>
      <c r="KEG193" s="180"/>
      <c r="KEH193" s="181"/>
      <c r="KEI193" s="180"/>
      <c r="KEJ193" s="135"/>
      <c r="KEK193" s="180"/>
      <c r="KEL193" s="180"/>
      <c r="KEM193" s="181"/>
      <c r="KEN193" s="180"/>
      <c r="KEO193" s="135"/>
      <c r="KEP193" s="180"/>
      <c r="KEQ193" s="180"/>
      <c r="KER193" s="181"/>
      <c r="KES193" s="180"/>
      <c r="KET193" s="135"/>
      <c r="KEU193" s="180"/>
      <c r="KEV193" s="180"/>
      <c r="KEW193" s="181"/>
      <c r="KEX193" s="180"/>
      <c r="KEY193" s="135"/>
      <c r="KEZ193" s="180"/>
      <c r="KFA193" s="180"/>
      <c r="KFB193" s="181"/>
      <c r="KFC193" s="180"/>
      <c r="KFD193" s="135"/>
      <c r="KFE193" s="180"/>
      <c r="KFF193" s="180"/>
      <c r="KFG193" s="181"/>
      <c r="KFH193" s="180"/>
      <c r="KFI193" s="135"/>
      <c r="KFJ193" s="180"/>
      <c r="KFK193" s="180"/>
      <c r="KFL193" s="181"/>
      <c r="KFM193" s="180"/>
      <c r="KFN193" s="135"/>
      <c r="KFO193" s="180"/>
      <c r="KFP193" s="180"/>
      <c r="KFQ193" s="181"/>
      <c r="KFR193" s="180"/>
      <c r="KFS193" s="135"/>
      <c r="KFT193" s="180"/>
      <c r="KFU193" s="180"/>
      <c r="KFV193" s="181"/>
      <c r="KFW193" s="180"/>
      <c r="KFX193" s="135"/>
      <c r="KFY193" s="180"/>
      <c r="KFZ193" s="180"/>
      <c r="KGA193" s="181"/>
      <c r="KGB193" s="180"/>
      <c r="KGC193" s="135"/>
      <c r="KGD193" s="180"/>
      <c r="KGE193" s="180"/>
      <c r="KGF193" s="181"/>
      <c r="KGG193" s="180"/>
      <c r="KGH193" s="135"/>
      <c r="KGI193" s="180"/>
      <c r="KGJ193" s="180"/>
      <c r="KGK193" s="181"/>
      <c r="KGL193" s="180"/>
      <c r="KGM193" s="135"/>
      <c r="KGN193" s="180"/>
      <c r="KGO193" s="180"/>
      <c r="KGP193" s="181"/>
      <c r="KGQ193" s="180"/>
      <c r="KGR193" s="135"/>
      <c r="KGS193" s="180"/>
      <c r="KGT193" s="180"/>
      <c r="KGU193" s="181"/>
      <c r="KGV193" s="180"/>
      <c r="KGW193" s="135"/>
      <c r="KGX193" s="180"/>
      <c r="KGY193" s="180"/>
      <c r="KGZ193" s="181"/>
      <c r="KHA193" s="180"/>
      <c r="KHB193" s="135"/>
      <c r="KHC193" s="180"/>
      <c r="KHD193" s="180"/>
      <c r="KHE193" s="181"/>
      <c r="KHF193" s="180"/>
      <c r="KHG193" s="135"/>
      <c r="KHH193" s="180"/>
      <c r="KHI193" s="180"/>
      <c r="KHJ193" s="181"/>
      <c r="KHK193" s="180"/>
      <c r="KHL193" s="135"/>
      <c r="KHM193" s="180"/>
      <c r="KHN193" s="180"/>
      <c r="KHO193" s="181"/>
      <c r="KHP193" s="180"/>
      <c r="KHQ193" s="135"/>
      <c r="KHR193" s="180"/>
      <c r="KHS193" s="180"/>
      <c r="KHT193" s="181"/>
      <c r="KHU193" s="180"/>
      <c r="KHV193" s="135"/>
      <c r="KHW193" s="180"/>
      <c r="KHX193" s="180"/>
      <c r="KHY193" s="181"/>
      <c r="KHZ193" s="180"/>
      <c r="KIA193" s="135"/>
      <c r="KIB193" s="180"/>
      <c r="KIC193" s="180"/>
      <c r="KID193" s="181"/>
      <c r="KIE193" s="180"/>
      <c r="KIF193" s="135"/>
      <c r="KIG193" s="180"/>
      <c r="KIH193" s="180"/>
      <c r="KII193" s="181"/>
      <c r="KIJ193" s="180"/>
      <c r="KIK193" s="135"/>
      <c r="KIL193" s="180"/>
      <c r="KIM193" s="180"/>
      <c r="KIN193" s="181"/>
      <c r="KIO193" s="180"/>
      <c r="KIP193" s="135"/>
      <c r="KIQ193" s="180"/>
      <c r="KIR193" s="180"/>
      <c r="KIS193" s="181"/>
      <c r="KIT193" s="180"/>
      <c r="KIU193" s="135"/>
      <c r="KIV193" s="180"/>
      <c r="KIW193" s="180"/>
      <c r="KIX193" s="181"/>
      <c r="KIY193" s="180"/>
      <c r="KIZ193" s="135"/>
      <c r="KJA193" s="180"/>
      <c r="KJB193" s="180"/>
      <c r="KJC193" s="181"/>
      <c r="KJD193" s="180"/>
      <c r="KJE193" s="135"/>
      <c r="KJF193" s="180"/>
      <c r="KJG193" s="180"/>
      <c r="KJH193" s="181"/>
      <c r="KJI193" s="180"/>
      <c r="KJJ193" s="135"/>
      <c r="KJK193" s="180"/>
      <c r="KJL193" s="180"/>
      <c r="KJM193" s="181"/>
      <c r="KJN193" s="180"/>
      <c r="KJO193" s="135"/>
      <c r="KJP193" s="180"/>
      <c r="KJQ193" s="180"/>
      <c r="KJR193" s="181"/>
      <c r="KJS193" s="180"/>
      <c r="KJT193" s="135"/>
      <c r="KJU193" s="180"/>
      <c r="KJV193" s="180"/>
      <c r="KJW193" s="181"/>
      <c r="KJX193" s="180"/>
      <c r="KJY193" s="135"/>
      <c r="KJZ193" s="180"/>
      <c r="KKA193" s="180"/>
      <c r="KKB193" s="181"/>
      <c r="KKC193" s="180"/>
      <c r="KKD193" s="135"/>
      <c r="KKE193" s="180"/>
      <c r="KKF193" s="180"/>
      <c r="KKG193" s="181"/>
      <c r="KKH193" s="180"/>
      <c r="KKI193" s="135"/>
      <c r="KKJ193" s="180"/>
      <c r="KKK193" s="180"/>
      <c r="KKL193" s="181"/>
      <c r="KKM193" s="180"/>
      <c r="KKN193" s="135"/>
      <c r="KKO193" s="180"/>
      <c r="KKP193" s="180"/>
      <c r="KKQ193" s="181"/>
      <c r="KKR193" s="180"/>
      <c r="KKS193" s="135"/>
      <c r="KKT193" s="180"/>
      <c r="KKU193" s="180"/>
      <c r="KKV193" s="181"/>
      <c r="KKW193" s="180"/>
      <c r="KKX193" s="135"/>
      <c r="KKY193" s="180"/>
      <c r="KKZ193" s="180"/>
      <c r="KLA193" s="181"/>
      <c r="KLB193" s="180"/>
      <c r="KLC193" s="135"/>
      <c r="KLD193" s="180"/>
      <c r="KLE193" s="180"/>
      <c r="KLF193" s="181"/>
      <c r="KLG193" s="180"/>
      <c r="KLH193" s="135"/>
      <c r="KLI193" s="180"/>
      <c r="KLJ193" s="180"/>
      <c r="KLK193" s="181"/>
      <c r="KLL193" s="180"/>
      <c r="KLM193" s="135"/>
      <c r="KLN193" s="180"/>
      <c r="KLO193" s="180"/>
      <c r="KLP193" s="181"/>
      <c r="KLQ193" s="180"/>
      <c r="KLR193" s="135"/>
      <c r="KLS193" s="180"/>
      <c r="KLT193" s="180"/>
      <c r="KLU193" s="181"/>
      <c r="KLV193" s="180"/>
      <c r="KLW193" s="135"/>
      <c r="KLX193" s="180"/>
      <c r="KLY193" s="180"/>
      <c r="KLZ193" s="181"/>
      <c r="KMA193" s="180"/>
      <c r="KMB193" s="135"/>
      <c r="KMC193" s="180"/>
      <c r="KMD193" s="180"/>
      <c r="KME193" s="181"/>
      <c r="KMF193" s="180"/>
      <c r="KMG193" s="135"/>
      <c r="KMH193" s="180"/>
      <c r="KMI193" s="180"/>
      <c r="KMJ193" s="181"/>
      <c r="KMK193" s="180"/>
      <c r="KML193" s="135"/>
      <c r="KMM193" s="180"/>
      <c r="KMN193" s="180"/>
      <c r="KMO193" s="181"/>
      <c r="KMP193" s="180"/>
      <c r="KMQ193" s="135"/>
      <c r="KMR193" s="180"/>
      <c r="KMS193" s="180"/>
      <c r="KMT193" s="181"/>
      <c r="KMU193" s="180"/>
      <c r="KMV193" s="135"/>
      <c r="KMW193" s="180"/>
      <c r="KMX193" s="180"/>
      <c r="KMY193" s="181"/>
      <c r="KMZ193" s="180"/>
      <c r="KNA193" s="135"/>
      <c r="KNB193" s="180"/>
      <c r="KNC193" s="180"/>
      <c r="KND193" s="181"/>
      <c r="KNE193" s="180"/>
      <c r="KNF193" s="135"/>
      <c r="KNG193" s="180"/>
      <c r="KNH193" s="180"/>
      <c r="KNI193" s="181"/>
      <c r="KNJ193" s="180"/>
      <c r="KNK193" s="135"/>
      <c r="KNL193" s="180"/>
      <c r="KNM193" s="180"/>
      <c r="KNN193" s="181"/>
      <c r="KNO193" s="180"/>
      <c r="KNP193" s="135"/>
      <c r="KNQ193" s="180"/>
      <c r="KNR193" s="180"/>
      <c r="KNS193" s="181"/>
      <c r="KNT193" s="180"/>
      <c r="KNU193" s="135"/>
      <c r="KNV193" s="180"/>
      <c r="KNW193" s="180"/>
      <c r="KNX193" s="181"/>
      <c r="KNY193" s="180"/>
      <c r="KNZ193" s="135"/>
      <c r="KOA193" s="180"/>
      <c r="KOB193" s="180"/>
      <c r="KOC193" s="181"/>
      <c r="KOD193" s="180"/>
      <c r="KOE193" s="135"/>
      <c r="KOF193" s="180"/>
      <c r="KOG193" s="180"/>
      <c r="KOH193" s="181"/>
      <c r="KOI193" s="180"/>
      <c r="KOJ193" s="135"/>
      <c r="KOK193" s="180"/>
      <c r="KOL193" s="180"/>
      <c r="KOM193" s="181"/>
      <c r="KON193" s="180"/>
      <c r="KOO193" s="135"/>
      <c r="KOP193" s="180"/>
      <c r="KOQ193" s="180"/>
      <c r="KOR193" s="181"/>
      <c r="KOS193" s="180"/>
      <c r="KOT193" s="135"/>
      <c r="KOU193" s="180"/>
      <c r="KOV193" s="180"/>
      <c r="KOW193" s="181"/>
      <c r="KOX193" s="180"/>
      <c r="KOY193" s="135"/>
      <c r="KOZ193" s="180"/>
      <c r="KPA193" s="180"/>
      <c r="KPB193" s="181"/>
      <c r="KPC193" s="180"/>
      <c r="KPD193" s="135"/>
      <c r="KPE193" s="180"/>
      <c r="KPF193" s="180"/>
      <c r="KPG193" s="181"/>
      <c r="KPH193" s="180"/>
      <c r="KPI193" s="135"/>
      <c r="KPJ193" s="180"/>
      <c r="KPK193" s="180"/>
      <c r="KPL193" s="181"/>
      <c r="KPM193" s="180"/>
      <c r="KPN193" s="135"/>
      <c r="KPO193" s="180"/>
      <c r="KPP193" s="180"/>
      <c r="KPQ193" s="181"/>
      <c r="KPR193" s="180"/>
      <c r="KPS193" s="135"/>
      <c r="KPT193" s="180"/>
      <c r="KPU193" s="180"/>
      <c r="KPV193" s="181"/>
      <c r="KPW193" s="180"/>
      <c r="KPX193" s="135"/>
      <c r="KPY193" s="180"/>
      <c r="KPZ193" s="180"/>
      <c r="KQA193" s="181"/>
      <c r="KQB193" s="180"/>
      <c r="KQC193" s="135"/>
      <c r="KQD193" s="180"/>
      <c r="KQE193" s="180"/>
      <c r="KQF193" s="181"/>
      <c r="KQG193" s="180"/>
      <c r="KQH193" s="135"/>
      <c r="KQI193" s="180"/>
      <c r="KQJ193" s="180"/>
      <c r="KQK193" s="181"/>
      <c r="KQL193" s="180"/>
      <c r="KQM193" s="135"/>
      <c r="KQN193" s="180"/>
      <c r="KQO193" s="180"/>
      <c r="KQP193" s="181"/>
      <c r="KQQ193" s="180"/>
      <c r="KQR193" s="135"/>
      <c r="KQS193" s="180"/>
      <c r="KQT193" s="180"/>
      <c r="KQU193" s="181"/>
      <c r="KQV193" s="180"/>
      <c r="KQW193" s="135"/>
      <c r="KQX193" s="180"/>
      <c r="KQY193" s="180"/>
      <c r="KQZ193" s="181"/>
      <c r="KRA193" s="180"/>
      <c r="KRB193" s="135"/>
      <c r="KRC193" s="180"/>
      <c r="KRD193" s="180"/>
      <c r="KRE193" s="181"/>
      <c r="KRF193" s="180"/>
      <c r="KRG193" s="135"/>
      <c r="KRH193" s="180"/>
      <c r="KRI193" s="180"/>
      <c r="KRJ193" s="181"/>
      <c r="KRK193" s="180"/>
      <c r="KRL193" s="135"/>
      <c r="KRM193" s="180"/>
      <c r="KRN193" s="180"/>
      <c r="KRO193" s="181"/>
      <c r="KRP193" s="180"/>
      <c r="KRQ193" s="135"/>
      <c r="KRR193" s="180"/>
      <c r="KRS193" s="180"/>
      <c r="KRT193" s="181"/>
      <c r="KRU193" s="180"/>
      <c r="KRV193" s="135"/>
      <c r="KRW193" s="180"/>
      <c r="KRX193" s="180"/>
      <c r="KRY193" s="181"/>
      <c r="KRZ193" s="180"/>
      <c r="KSA193" s="135"/>
      <c r="KSB193" s="180"/>
      <c r="KSC193" s="180"/>
      <c r="KSD193" s="181"/>
      <c r="KSE193" s="180"/>
      <c r="KSF193" s="135"/>
      <c r="KSG193" s="180"/>
      <c r="KSH193" s="180"/>
      <c r="KSI193" s="181"/>
      <c r="KSJ193" s="180"/>
      <c r="KSK193" s="135"/>
      <c r="KSL193" s="180"/>
      <c r="KSM193" s="180"/>
      <c r="KSN193" s="181"/>
      <c r="KSO193" s="180"/>
      <c r="KSP193" s="135"/>
      <c r="KSQ193" s="180"/>
      <c r="KSR193" s="180"/>
      <c r="KSS193" s="181"/>
      <c r="KST193" s="180"/>
      <c r="KSU193" s="135"/>
      <c r="KSV193" s="180"/>
      <c r="KSW193" s="180"/>
      <c r="KSX193" s="181"/>
      <c r="KSY193" s="180"/>
      <c r="KSZ193" s="135"/>
      <c r="KTA193" s="180"/>
      <c r="KTB193" s="180"/>
      <c r="KTC193" s="181"/>
      <c r="KTD193" s="180"/>
      <c r="KTE193" s="135"/>
      <c r="KTF193" s="180"/>
      <c r="KTG193" s="180"/>
      <c r="KTH193" s="181"/>
      <c r="KTI193" s="180"/>
      <c r="KTJ193" s="135"/>
      <c r="KTK193" s="180"/>
      <c r="KTL193" s="180"/>
      <c r="KTM193" s="181"/>
      <c r="KTN193" s="180"/>
      <c r="KTO193" s="135"/>
      <c r="KTP193" s="180"/>
      <c r="KTQ193" s="180"/>
      <c r="KTR193" s="181"/>
      <c r="KTS193" s="180"/>
      <c r="KTT193" s="135"/>
      <c r="KTU193" s="180"/>
      <c r="KTV193" s="180"/>
      <c r="KTW193" s="181"/>
      <c r="KTX193" s="180"/>
      <c r="KTY193" s="135"/>
      <c r="KTZ193" s="180"/>
      <c r="KUA193" s="180"/>
      <c r="KUB193" s="181"/>
      <c r="KUC193" s="180"/>
      <c r="KUD193" s="135"/>
      <c r="KUE193" s="180"/>
      <c r="KUF193" s="180"/>
      <c r="KUG193" s="181"/>
      <c r="KUH193" s="180"/>
      <c r="KUI193" s="135"/>
      <c r="KUJ193" s="180"/>
      <c r="KUK193" s="180"/>
      <c r="KUL193" s="181"/>
      <c r="KUM193" s="180"/>
      <c r="KUN193" s="135"/>
      <c r="KUO193" s="180"/>
      <c r="KUP193" s="180"/>
      <c r="KUQ193" s="181"/>
      <c r="KUR193" s="180"/>
      <c r="KUS193" s="135"/>
      <c r="KUT193" s="180"/>
      <c r="KUU193" s="180"/>
      <c r="KUV193" s="181"/>
      <c r="KUW193" s="180"/>
      <c r="KUX193" s="135"/>
      <c r="KUY193" s="180"/>
      <c r="KUZ193" s="180"/>
      <c r="KVA193" s="181"/>
      <c r="KVB193" s="180"/>
      <c r="KVC193" s="135"/>
      <c r="KVD193" s="180"/>
      <c r="KVE193" s="180"/>
      <c r="KVF193" s="181"/>
      <c r="KVG193" s="180"/>
      <c r="KVH193" s="135"/>
      <c r="KVI193" s="180"/>
      <c r="KVJ193" s="180"/>
      <c r="KVK193" s="181"/>
      <c r="KVL193" s="180"/>
      <c r="KVM193" s="135"/>
      <c r="KVN193" s="180"/>
      <c r="KVO193" s="180"/>
      <c r="KVP193" s="181"/>
      <c r="KVQ193" s="180"/>
      <c r="KVR193" s="135"/>
      <c r="KVS193" s="180"/>
      <c r="KVT193" s="180"/>
      <c r="KVU193" s="181"/>
      <c r="KVV193" s="180"/>
      <c r="KVW193" s="135"/>
      <c r="KVX193" s="180"/>
      <c r="KVY193" s="180"/>
      <c r="KVZ193" s="181"/>
      <c r="KWA193" s="180"/>
      <c r="KWB193" s="135"/>
      <c r="KWC193" s="180"/>
      <c r="KWD193" s="180"/>
      <c r="KWE193" s="181"/>
      <c r="KWF193" s="180"/>
      <c r="KWG193" s="135"/>
      <c r="KWH193" s="180"/>
      <c r="KWI193" s="180"/>
      <c r="KWJ193" s="181"/>
      <c r="KWK193" s="180"/>
      <c r="KWL193" s="135"/>
      <c r="KWM193" s="180"/>
      <c r="KWN193" s="180"/>
      <c r="KWO193" s="181"/>
      <c r="KWP193" s="180"/>
      <c r="KWQ193" s="135"/>
      <c r="KWR193" s="180"/>
      <c r="KWS193" s="180"/>
      <c r="KWT193" s="181"/>
      <c r="KWU193" s="180"/>
      <c r="KWV193" s="135"/>
      <c r="KWW193" s="180"/>
      <c r="KWX193" s="180"/>
      <c r="KWY193" s="181"/>
      <c r="KWZ193" s="180"/>
      <c r="KXA193" s="135"/>
      <c r="KXB193" s="180"/>
      <c r="KXC193" s="180"/>
      <c r="KXD193" s="181"/>
      <c r="KXE193" s="180"/>
      <c r="KXF193" s="135"/>
      <c r="KXG193" s="180"/>
      <c r="KXH193" s="180"/>
      <c r="KXI193" s="181"/>
      <c r="KXJ193" s="180"/>
      <c r="KXK193" s="135"/>
      <c r="KXL193" s="180"/>
      <c r="KXM193" s="180"/>
      <c r="KXN193" s="181"/>
      <c r="KXO193" s="180"/>
      <c r="KXP193" s="135"/>
      <c r="KXQ193" s="180"/>
      <c r="KXR193" s="180"/>
      <c r="KXS193" s="181"/>
      <c r="KXT193" s="180"/>
      <c r="KXU193" s="135"/>
      <c r="KXV193" s="180"/>
      <c r="KXW193" s="180"/>
      <c r="KXX193" s="181"/>
      <c r="KXY193" s="180"/>
      <c r="KXZ193" s="135"/>
      <c r="KYA193" s="180"/>
      <c r="KYB193" s="180"/>
      <c r="KYC193" s="181"/>
      <c r="KYD193" s="180"/>
      <c r="KYE193" s="135"/>
      <c r="KYF193" s="180"/>
      <c r="KYG193" s="180"/>
      <c r="KYH193" s="181"/>
      <c r="KYI193" s="180"/>
      <c r="KYJ193" s="135"/>
      <c r="KYK193" s="180"/>
      <c r="KYL193" s="180"/>
      <c r="KYM193" s="181"/>
      <c r="KYN193" s="180"/>
      <c r="KYO193" s="135"/>
      <c r="KYP193" s="180"/>
      <c r="KYQ193" s="180"/>
      <c r="KYR193" s="181"/>
      <c r="KYS193" s="180"/>
      <c r="KYT193" s="135"/>
      <c r="KYU193" s="180"/>
      <c r="KYV193" s="180"/>
      <c r="KYW193" s="181"/>
      <c r="KYX193" s="180"/>
      <c r="KYY193" s="135"/>
      <c r="KYZ193" s="180"/>
      <c r="KZA193" s="180"/>
      <c r="KZB193" s="181"/>
      <c r="KZC193" s="180"/>
      <c r="KZD193" s="135"/>
      <c r="KZE193" s="180"/>
      <c r="KZF193" s="180"/>
      <c r="KZG193" s="181"/>
      <c r="KZH193" s="180"/>
      <c r="KZI193" s="135"/>
      <c r="KZJ193" s="180"/>
      <c r="KZK193" s="180"/>
      <c r="KZL193" s="181"/>
      <c r="KZM193" s="180"/>
      <c r="KZN193" s="135"/>
      <c r="KZO193" s="180"/>
      <c r="KZP193" s="180"/>
      <c r="KZQ193" s="181"/>
      <c r="KZR193" s="180"/>
      <c r="KZS193" s="135"/>
      <c r="KZT193" s="180"/>
      <c r="KZU193" s="180"/>
      <c r="KZV193" s="181"/>
      <c r="KZW193" s="180"/>
      <c r="KZX193" s="135"/>
      <c r="KZY193" s="180"/>
      <c r="KZZ193" s="180"/>
      <c r="LAA193" s="181"/>
      <c r="LAB193" s="180"/>
      <c r="LAC193" s="135"/>
      <c r="LAD193" s="180"/>
      <c r="LAE193" s="180"/>
      <c r="LAF193" s="181"/>
      <c r="LAG193" s="180"/>
      <c r="LAH193" s="135"/>
      <c r="LAI193" s="180"/>
      <c r="LAJ193" s="180"/>
      <c r="LAK193" s="181"/>
      <c r="LAL193" s="180"/>
      <c r="LAM193" s="135"/>
      <c r="LAN193" s="180"/>
      <c r="LAO193" s="180"/>
      <c r="LAP193" s="181"/>
      <c r="LAQ193" s="180"/>
      <c r="LAR193" s="135"/>
      <c r="LAS193" s="180"/>
      <c r="LAT193" s="180"/>
      <c r="LAU193" s="181"/>
      <c r="LAV193" s="180"/>
      <c r="LAW193" s="135"/>
      <c r="LAX193" s="180"/>
      <c r="LAY193" s="180"/>
      <c r="LAZ193" s="181"/>
      <c r="LBA193" s="180"/>
      <c r="LBB193" s="135"/>
      <c r="LBC193" s="180"/>
      <c r="LBD193" s="180"/>
      <c r="LBE193" s="181"/>
      <c r="LBF193" s="180"/>
      <c r="LBG193" s="135"/>
      <c r="LBH193" s="180"/>
      <c r="LBI193" s="180"/>
      <c r="LBJ193" s="181"/>
      <c r="LBK193" s="180"/>
      <c r="LBL193" s="135"/>
      <c r="LBM193" s="180"/>
      <c r="LBN193" s="180"/>
      <c r="LBO193" s="181"/>
      <c r="LBP193" s="180"/>
      <c r="LBQ193" s="135"/>
      <c r="LBR193" s="180"/>
      <c r="LBS193" s="180"/>
      <c r="LBT193" s="181"/>
      <c r="LBU193" s="180"/>
      <c r="LBV193" s="135"/>
      <c r="LBW193" s="180"/>
      <c r="LBX193" s="180"/>
      <c r="LBY193" s="181"/>
      <c r="LBZ193" s="180"/>
      <c r="LCA193" s="135"/>
      <c r="LCB193" s="180"/>
      <c r="LCC193" s="180"/>
      <c r="LCD193" s="181"/>
      <c r="LCE193" s="180"/>
      <c r="LCF193" s="135"/>
      <c r="LCG193" s="180"/>
      <c r="LCH193" s="180"/>
      <c r="LCI193" s="181"/>
      <c r="LCJ193" s="180"/>
      <c r="LCK193" s="135"/>
      <c r="LCL193" s="180"/>
      <c r="LCM193" s="180"/>
      <c r="LCN193" s="181"/>
      <c r="LCO193" s="180"/>
      <c r="LCP193" s="135"/>
      <c r="LCQ193" s="180"/>
      <c r="LCR193" s="180"/>
      <c r="LCS193" s="181"/>
      <c r="LCT193" s="180"/>
      <c r="LCU193" s="135"/>
      <c r="LCV193" s="180"/>
      <c r="LCW193" s="180"/>
      <c r="LCX193" s="181"/>
      <c r="LCY193" s="180"/>
      <c r="LCZ193" s="135"/>
      <c r="LDA193" s="180"/>
      <c r="LDB193" s="180"/>
      <c r="LDC193" s="181"/>
      <c r="LDD193" s="180"/>
      <c r="LDE193" s="135"/>
      <c r="LDF193" s="180"/>
      <c r="LDG193" s="180"/>
      <c r="LDH193" s="181"/>
      <c r="LDI193" s="180"/>
      <c r="LDJ193" s="135"/>
      <c r="LDK193" s="180"/>
      <c r="LDL193" s="180"/>
      <c r="LDM193" s="181"/>
      <c r="LDN193" s="180"/>
      <c r="LDO193" s="135"/>
      <c r="LDP193" s="180"/>
      <c r="LDQ193" s="180"/>
      <c r="LDR193" s="181"/>
      <c r="LDS193" s="180"/>
      <c r="LDT193" s="135"/>
      <c r="LDU193" s="180"/>
      <c r="LDV193" s="180"/>
      <c r="LDW193" s="181"/>
      <c r="LDX193" s="180"/>
      <c r="LDY193" s="135"/>
      <c r="LDZ193" s="180"/>
      <c r="LEA193" s="180"/>
      <c r="LEB193" s="181"/>
      <c r="LEC193" s="180"/>
      <c r="LED193" s="135"/>
      <c r="LEE193" s="180"/>
      <c r="LEF193" s="180"/>
      <c r="LEG193" s="181"/>
      <c r="LEH193" s="180"/>
      <c r="LEI193" s="135"/>
      <c r="LEJ193" s="180"/>
      <c r="LEK193" s="180"/>
      <c r="LEL193" s="181"/>
      <c r="LEM193" s="180"/>
      <c r="LEN193" s="135"/>
      <c r="LEO193" s="180"/>
      <c r="LEP193" s="180"/>
      <c r="LEQ193" s="181"/>
      <c r="LER193" s="180"/>
      <c r="LES193" s="135"/>
      <c r="LET193" s="180"/>
      <c r="LEU193" s="180"/>
      <c r="LEV193" s="181"/>
      <c r="LEW193" s="180"/>
      <c r="LEX193" s="135"/>
      <c r="LEY193" s="180"/>
      <c r="LEZ193" s="180"/>
      <c r="LFA193" s="181"/>
      <c r="LFB193" s="180"/>
      <c r="LFC193" s="135"/>
      <c r="LFD193" s="180"/>
      <c r="LFE193" s="180"/>
      <c r="LFF193" s="181"/>
      <c r="LFG193" s="180"/>
      <c r="LFH193" s="135"/>
      <c r="LFI193" s="180"/>
      <c r="LFJ193" s="180"/>
      <c r="LFK193" s="181"/>
      <c r="LFL193" s="180"/>
      <c r="LFM193" s="135"/>
      <c r="LFN193" s="180"/>
      <c r="LFO193" s="180"/>
      <c r="LFP193" s="181"/>
      <c r="LFQ193" s="180"/>
      <c r="LFR193" s="135"/>
      <c r="LFS193" s="180"/>
      <c r="LFT193" s="180"/>
      <c r="LFU193" s="181"/>
      <c r="LFV193" s="180"/>
      <c r="LFW193" s="135"/>
      <c r="LFX193" s="180"/>
      <c r="LFY193" s="180"/>
      <c r="LFZ193" s="181"/>
      <c r="LGA193" s="180"/>
      <c r="LGB193" s="135"/>
      <c r="LGC193" s="180"/>
      <c r="LGD193" s="180"/>
      <c r="LGE193" s="181"/>
      <c r="LGF193" s="180"/>
      <c r="LGG193" s="135"/>
      <c r="LGH193" s="180"/>
      <c r="LGI193" s="180"/>
      <c r="LGJ193" s="181"/>
      <c r="LGK193" s="180"/>
      <c r="LGL193" s="135"/>
      <c r="LGM193" s="180"/>
      <c r="LGN193" s="180"/>
      <c r="LGO193" s="181"/>
      <c r="LGP193" s="180"/>
      <c r="LGQ193" s="135"/>
      <c r="LGR193" s="180"/>
      <c r="LGS193" s="180"/>
      <c r="LGT193" s="181"/>
      <c r="LGU193" s="180"/>
      <c r="LGV193" s="135"/>
      <c r="LGW193" s="180"/>
      <c r="LGX193" s="180"/>
      <c r="LGY193" s="181"/>
      <c r="LGZ193" s="180"/>
      <c r="LHA193" s="135"/>
      <c r="LHB193" s="180"/>
      <c r="LHC193" s="180"/>
      <c r="LHD193" s="181"/>
      <c r="LHE193" s="180"/>
      <c r="LHF193" s="135"/>
      <c r="LHG193" s="180"/>
      <c r="LHH193" s="180"/>
      <c r="LHI193" s="181"/>
      <c r="LHJ193" s="180"/>
      <c r="LHK193" s="135"/>
      <c r="LHL193" s="180"/>
      <c r="LHM193" s="180"/>
      <c r="LHN193" s="181"/>
      <c r="LHO193" s="180"/>
      <c r="LHP193" s="135"/>
      <c r="LHQ193" s="180"/>
      <c r="LHR193" s="180"/>
      <c r="LHS193" s="181"/>
      <c r="LHT193" s="180"/>
      <c r="LHU193" s="135"/>
      <c r="LHV193" s="180"/>
      <c r="LHW193" s="180"/>
      <c r="LHX193" s="181"/>
      <c r="LHY193" s="180"/>
      <c r="LHZ193" s="135"/>
      <c r="LIA193" s="180"/>
      <c r="LIB193" s="180"/>
      <c r="LIC193" s="181"/>
      <c r="LID193" s="180"/>
      <c r="LIE193" s="135"/>
      <c r="LIF193" s="180"/>
      <c r="LIG193" s="180"/>
      <c r="LIH193" s="181"/>
      <c r="LII193" s="180"/>
      <c r="LIJ193" s="135"/>
      <c r="LIK193" s="180"/>
      <c r="LIL193" s="180"/>
      <c r="LIM193" s="181"/>
      <c r="LIN193" s="180"/>
      <c r="LIO193" s="135"/>
      <c r="LIP193" s="180"/>
      <c r="LIQ193" s="180"/>
      <c r="LIR193" s="181"/>
      <c r="LIS193" s="180"/>
      <c r="LIT193" s="135"/>
      <c r="LIU193" s="180"/>
      <c r="LIV193" s="180"/>
      <c r="LIW193" s="181"/>
      <c r="LIX193" s="180"/>
      <c r="LIY193" s="135"/>
      <c r="LIZ193" s="180"/>
      <c r="LJA193" s="180"/>
      <c r="LJB193" s="181"/>
      <c r="LJC193" s="180"/>
      <c r="LJD193" s="135"/>
      <c r="LJE193" s="180"/>
      <c r="LJF193" s="180"/>
      <c r="LJG193" s="181"/>
      <c r="LJH193" s="180"/>
      <c r="LJI193" s="135"/>
      <c r="LJJ193" s="180"/>
      <c r="LJK193" s="180"/>
      <c r="LJL193" s="181"/>
      <c r="LJM193" s="180"/>
      <c r="LJN193" s="135"/>
      <c r="LJO193" s="180"/>
      <c r="LJP193" s="180"/>
      <c r="LJQ193" s="181"/>
      <c r="LJR193" s="180"/>
      <c r="LJS193" s="135"/>
      <c r="LJT193" s="180"/>
      <c r="LJU193" s="180"/>
      <c r="LJV193" s="181"/>
      <c r="LJW193" s="180"/>
      <c r="LJX193" s="135"/>
      <c r="LJY193" s="180"/>
      <c r="LJZ193" s="180"/>
      <c r="LKA193" s="181"/>
      <c r="LKB193" s="180"/>
      <c r="LKC193" s="135"/>
      <c r="LKD193" s="180"/>
      <c r="LKE193" s="180"/>
      <c r="LKF193" s="181"/>
      <c r="LKG193" s="180"/>
      <c r="LKH193" s="135"/>
      <c r="LKI193" s="180"/>
      <c r="LKJ193" s="180"/>
      <c r="LKK193" s="181"/>
      <c r="LKL193" s="180"/>
      <c r="LKM193" s="135"/>
      <c r="LKN193" s="180"/>
      <c r="LKO193" s="180"/>
      <c r="LKP193" s="181"/>
      <c r="LKQ193" s="180"/>
      <c r="LKR193" s="135"/>
      <c r="LKS193" s="180"/>
      <c r="LKT193" s="180"/>
      <c r="LKU193" s="181"/>
      <c r="LKV193" s="180"/>
      <c r="LKW193" s="135"/>
      <c r="LKX193" s="180"/>
      <c r="LKY193" s="180"/>
      <c r="LKZ193" s="181"/>
      <c r="LLA193" s="180"/>
      <c r="LLB193" s="135"/>
      <c r="LLC193" s="180"/>
      <c r="LLD193" s="180"/>
      <c r="LLE193" s="181"/>
      <c r="LLF193" s="180"/>
      <c r="LLG193" s="135"/>
      <c r="LLH193" s="180"/>
      <c r="LLI193" s="180"/>
      <c r="LLJ193" s="181"/>
      <c r="LLK193" s="180"/>
      <c r="LLL193" s="135"/>
      <c r="LLM193" s="180"/>
      <c r="LLN193" s="180"/>
      <c r="LLO193" s="181"/>
      <c r="LLP193" s="180"/>
      <c r="LLQ193" s="135"/>
      <c r="LLR193" s="180"/>
      <c r="LLS193" s="180"/>
      <c r="LLT193" s="181"/>
      <c r="LLU193" s="180"/>
      <c r="LLV193" s="135"/>
      <c r="LLW193" s="180"/>
      <c r="LLX193" s="180"/>
      <c r="LLY193" s="181"/>
      <c r="LLZ193" s="180"/>
      <c r="LMA193" s="135"/>
      <c r="LMB193" s="180"/>
      <c r="LMC193" s="180"/>
      <c r="LMD193" s="181"/>
      <c r="LME193" s="180"/>
      <c r="LMF193" s="135"/>
      <c r="LMG193" s="180"/>
      <c r="LMH193" s="180"/>
      <c r="LMI193" s="181"/>
      <c r="LMJ193" s="180"/>
      <c r="LMK193" s="135"/>
      <c r="LML193" s="180"/>
      <c r="LMM193" s="180"/>
      <c r="LMN193" s="181"/>
      <c r="LMO193" s="180"/>
      <c r="LMP193" s="135"/>
      <c r="LMQ193" s="180"/>
      <c r="LMR193" s="180"/>
      <c r="LMS193" s="181"/>
      <c r="LMT193" s="180"/>
      <c r="LMU193" s="135"/>
      <c r="LMV193" s="180"/>
      <c r="LMW193" s="180"/>
      <c r="LMX193" s="181"/>
      <c r="LMY193" s="180"/>
      <c r="LMZ193" s="135"/>
      <c r="LNA193" s="180"/>
      <c r="LNB193" s="180"/>
      <c r="LNC193" s="181"/>
      <c r="LND193" s="180"/>
      <c r="LNE193" s="135"/>
      <c r="LNF193" s="180"/>
      <c r="LNG193" s="180"/>
      <c r="LNH193" s="181"/>
      <c r="LNI193" s="180"/>
      <c r="LNJ193" s="135"/>
      <c r="LNK193" s="180"/>
      <c r="LNL193" s="180"/>
      <c r="LNM193" s="181"/>
      <c r="LNN193" s="180"/>
      <c r="LNO193" s="135"/>
      <c r="LNP193" s="180"/>
      <c r="LNQ193" s="180"/>
      <c r="LNR193" s="181"/>
      <c r="LNS193" s="180"/>
      <c r="LNT193" s="135"/>
      <c r="LNU193" s="180"/>
      <c r="LNV193" s="180"/>
      <c r="LNW193" s="181"/>
      <c r="LNX193" s="180"/>
      <c r="LNY193" s="135"/>
      <c r="LNZ193" s="180"/>
      <c r="LOA193" s="180"/>
      <c r="LOB193" s="181"/>
      <c r="LOC193" s="180"/>
      <c r="LOD193" s="135"/>
      <c r="LOE193" s="180"/>
      <c r="LOF193" s="180"/>
      <c r="LOG193" s="181"/>
      <c r="LOH193" s="180"/>
      <c r="LOI193" s="135"/>
      <c r="LOJ193" s="180"/>
      <c r="LOK193" s="180"/>
      <c r="LOL193" s="181"/>
      <c r="LOM193" s="180"/>
      <c r="LON193" s="135"/>
      <c r="LOO193" s="180"/>
      <c r="LOP193" s="180"/>
      <c r="LOQ193" s="181"/>
      <c r="LOR193" s="180"/>
      <c r="LOS193" s="135"/>
      <c r="LOT193" s="180"/>
      <c r="LOU193" s="180"/>
      <c r="LOV193" s="181"/>
      <c r="LOW193" s="180"/>
      <c r="LOX193" s="135"/>
      <c r="LOY193" s="180"/>
      <c r="LOZ193" s="180"/>
      <c r="LPA193" s="181"/>
      <c r="LPB193" s="180"/>
      <c r="LPC193" s="135"/>
      <c r="LPD193" s="180"/>
      <c r="LPE193" s="180"/>
      <c r="LPF193" s="181"/>
      <c r="LPG193" s="180"/>
      <c r="LPH193" s="135"/>
      <c r="LPI193" s="180"/>
      <c r="LPJ193" s="180"/>
      <c r="LPK193" s="181"/>
      <c r="LPL193" s="180"/>
      <c r="LPM193" s="135"/>
      <c r="LPN193" s="180"/>
      <c r="LPO193" s="180"/>
      <c r="LPP193" s="181"/>
      <c r="LPQ193" s="180"/>
      <c r="LPR193" s="135"/>
      <c r="LPS193" s="180"/>
      <c r="LPT193" s="180"/>
      <c r="LPU193" s="181"/>
      <c r="LPV193" s="180"/>
      <c r="LPW193" s="135"/>
      <c r="LPX193" s="180"/>
      <c r="LPY193" s="180"/>
      <c r="LPZ193" s="181"/>
      <c r="LQA193" s="180"/>
      <c r="LQB193" s="135"/>
      <c r="LQC193" s="180"/>
      <c r="LQD193" s="180"/>
      <c r="LQE193" s="181"/>
      <c r="LQF193" s="180"/>
      <c r="LQG193" s="135"/>
      <c r="LQH193" s="180"/>
      <c r="LQI193" s="180"/>
      <c r="LQJ193" s="181"/>
      <c r="LQK193" s="180"/>
      <c r="LQL193" s="135"/>
      <c r="LQM193" s="180"/>
      <c r="LQN193" s="180"/>
      <c r="LQO193" s="181"/>
      <c r="LQP193" s="180"/>
      <c r="LQQ193" s="135"/>
      <c r="LQR193" s="180"/>
      <c r="LQS193" s="180"/>
      <c r="LQT193" s="181"/>
      <c r="LQU193" s="180"/>
      <c r="LQV193" s="135"/>
      <c r="LQW193" s="180"/>
      <c r="LQX193" s="180"/>
      <c r="LQY193" s="181"/>
      <c r="LQZ193" s="180"/>
      <c r="LRA193" s="135"/>
      <c r="LRB193" s="180"/>
      <c r="LRC193" s="180"/>
      <c r="LRD193" s="181"/>
      <c r="LRE193" s="180"/>
      <c r="LRF193" s="135"/>
      <c r="LRG193" s="180"/>
      <c r="LRH193" s="180"/>
      <c r="LRI193" s="181"/>
      <c r="LRJ193" s="180"/>
      <c r="LRK193" s="135"/>
      <c r="LRL193" s="180"/>
      <c r="LRM193" s="180"/>
      <c r="LRN193" s="181"/>
      <c r="LRO193" s="180"/>
      <c r="LRP193" s="135"/>
      <c r="LRQ193" s="180"/>
      <c r="LRR193" s="180"/>
      <c r="LRS193" s="181"/>
      <c r="LRT193" s="180"/>
      <c r="LRU193" s="135"/>
      <c r="LRV193" s="180"/>
      <c r="LRW193" s="180"/>
      <c r="LRX193" s="181"/>
      <c r="LRY193" s="180"/>
      <c r="LRZ193" s="135"/>
      <c r="LSA193" s="180"/>
      <c r="LSB193" s="180"/>
      <c r="LSC193" s="181"/>
      <c r="LSD193" s="180"/>
      <c r="LSE193" s="135"/>
      <c r="LSF193" s="180"/>
      <c r="LSG193" s="180"/>
      <c r="LSH193" s="181"/>
      <c r="LSI193" s="180"/>
      <c r="LSJ193" s="135"/>
      <c r="LSK193" s="180"/>
      <c r="LSL193" s="180"/>
      <c r="LSM193" s="181"/>
      <c r="LSN193" s="180"/>
      <c r="LSO193" s="135"/>
      <c r="LSP193" s="180"/>
      <c r="LSQ193" s="180"/>
      <c r="LSR193" s="181"/>
      <c r="LSS193" s="180"/>
      <c r="LST193" s="135"/>
      <c r="LSU193" s="180"/>
      <c r="LSV193" s="180"/>
      <c r="LSW193" s="181"/>
      <c r="LSX193" s="180"/>
      <c r="LSY193" s="135"/>
      <c r="LSZ193" s="180"/>
      <c r="LTA193" s="180"/>
      <c r="LTB193" s="181"/>
      <c r="LTC193" s="180"/>
      <c r="LTD193" s="135"/>
      <c r="LTE193" s="180"/>
      <c r="LTF193" s="180"/>
      <c r="LTG193" s="181"/>
      <c r="LTH193" s="180"/>
      <c r="LTI193" s="135"/>
      <c r="LTJ193" s="180"/>
      <c r="LTK193" s="180"/>
      <c r="LTL193" s="181"/>
      <c r="LTM193" s="180"/>
      <c r="LTN193" s="135"/>
      <c r="LTO193" s="180"/>
      <c r="LTP193" s="180"/>
      <c r="LTQ193" s="181"/>
      <c r="LTR193" s="180"/>
      <c r="LTS193" s="135"/>
      <c r="LTT193" s="180"/>
      <c r="LTU193" s="180"/>
      <c r="LTV193" s="181"/>
      <c r="LTW193" s="180"/>
      <c r="LTX193" s="135"/>
      <c r="LTY193" s="180"/>
      <c r="LTZ193" s="180"/>
      <c r="LUA193" s="181"/>
      <c r="LUB193" s="180"/>
      <c r="LUC193" s="135"/>
      <c r="LUD193" s="180"/>
      <c r="LUE193" s="180"/>
      <c r="LUF193" s="181"/>
      <c r="LUG193" s="180"/>
      <c r="LUH193" s="135"/>
      <c r="LUI193" s="180"/>
      <c r="LUJ193" s="180"/>
      <c r="LUK193" s="181"/>
      <c r="LUL193" s="180"/>
      <c r="LUM193" s="135"/>
      <c r="LUN193" s="180"/>
      <c r="LUO193" s="180"/>
      <c r="LUP193" s="181"/>
      <c r="LUQ193" s="180"/>
      <c r="LUR193" s="135"/>
      <c r="LUS193" s="180"/>
      <c r="LUT193" s="180"/>
      <c r="LUU193" s="181"/>
      <c r="LUV193" s="180"/>
      <c r="LUW193" s="135"/>
      <c r="LUX193" s="180"/>
      <c r="LUY193" s="180"/>
      <c r="LUZ193" s="181"/>
      <c r="LVA193" s="180"/>
      <c r="LVB193" s="135"/>
      <c r="LVC193" s="180"/>
      <c r="LVD193" s="180"/>
      <c r="LVE193" s="181"/>
      <c r="LVF193" s="180"/>
      <c r="LVG193" s="135"/>
      <c r="LVH193" s="180"/>
      <c r="LVI193" s="180"/>
      <c r="LVJ193" s="181"/>
      <c r="LVK193" s="180"/>
      <c r="LVL193" s="135"/>
      <c r="LVM193" s="180"/>
      <c r="LVN193" s="180"/>
      <c r="LVO193" s="181"/>
      <c r="LVP193" s="180"/>
      <c r="LVQ193" s="135"/>
      <c r="LVR193" s="180"/>
      <c r="LVS193" s="180"/>
      <c r="LVT193" s="181"/>
      <c r="LVU193" s="180"/>
      <c r="LVV193" s="135"/>
      <c r="LVW193" s="180"/>
      <c r="LVX193" s="180"/>
      <c r="LVY193" s="181"/>
      <c r="LVZ193" s="180"/>
      <c r="LWA193" s="135"/>
      <c r="LWB193" s="180"/>
      <c r="LWC193" s="180"/>
      <c r="LWD193" s="181"/>
      <c r="LWE193" s="180"/>
      <c r="LWF193" s="135"/>
      <c r="LWG193" s="180"/>
      <c r="LWH193" s="180"/>
      <c r="LWI193" s="181"/>
      <c r="LWJ193" s="180"/>
      <c r="LWK193" s="135"/>
      <c r="LWL193" s="180"/>
      <c r="LWM193" s="180"/>
      <c r="LWN193" s="181"/>
      <c r="LWO193" s="180"/>
      <c r="LWP193" s="135"/>
      <c r="LWQ193" s="180"/>
      <c r="LWR193" s="180"/>
      <c r="LWS193" s="181"/>
      <c r="LWT193" s="180"/>
      <c r="LWU193" s="135"/>
      <c r="LWV193" s="180"/>
      <c r="LWW193" s="180"/>
      <c r="LWX193" s="181"/>
      <c r="LWY193" s="180"/>
      <c r="LWZ193" s="135"/>
      <c r="LXA193" s="180"/>
      <c r="LXB193" s="180"/>
      <c r="LXC193" s="181"/>
      <c r="LXD193" s="180"/>
      <c r="LXE193" s="135"/>
      <c r="LXF193" s="180"/>
      <c r="LXG193" s="180"/>
      <c r="LXH193" s="181"/>
      <c r="LXI193" s="180"/>
      <c r="LXJ193" s="135"/>
      <c r="LXK193" s="180"/>
      <c r="LXL193" s="180"/>
      <c r="LXM193" s="181"/>
      <c r="LXN193" s="180"/>
      <c r="LXO193" s="135"/>
      <c r="LXP193" s="180"/>
      <c r="LXQ193" s="180"/>
      <c r="LXR193" s="181"/>
      <c r="LXS193" s="180"/>
      <c r="LXT193" s="135"/>
      <c r="LXU193" s="180"/>
      <c r="LXV193" s="180"/>
      <c r="LXW193" s="181"/>
      <c r="LXX193" s="180"/>
      <c r="LXY193" s="135"/>
      <c r="LXZ193" s="180"/>
      <c r="LYA193" s="180"/>
      <c r="LYB193" s="181"/>
      <c r="LYC193" s="180"/>
      <c r="LYD193" s="135"/>
      <c r="LYE193" s="180"/>
      <c r="LYF193" s="180"/>
      <c r="LYG193" s="181"/>
      <c r="LYH193" s="180"/>
      <c r="LYI193" s="135"/>
      <c r="LYJ193" s="180"/>
      <c r="LYK193" s="180"/>
      <c r="LYL193" s="181"/>
      <c r="LYM193" s="180"/>
      <c r="LYN193" s="135"/>
      <c r="LYO193" s="180"/>
      <c r="LYP193" s="180"/>
      <c r="LYQ193" s="181"/>
      <c r="LYR193" s="180"/>
      <c r="LYS193" s="135"/>
      <c r="LYT193" s="180"/>
      <c r="LYU193" s="180"/>
      <c r="LYV193" s="181"/>
      <c r="LYW193" s="180"/>
      <c r="LYX193" s="135"/>
      <c r="LYY193" s="180"/>
      <c r="LYZ193" s="180"/>
      <c r="LZA193" s="181"/>
      <c r="LZB193" s="180"/>
      <c r="LZC193" s="135"/>
      <c r="LZD193" s="180"/>
      <c r="LZE193" s="180"/>
      <c r="LZF193" s="181"/>
      <c r="LZG193" s="180"/>
      <c r="LZH193" s="135"/>
      <c r="LZI193" s="180"/>
      <c r="LZJ193" s="180"/>
      <c r="LZK193" s="181"/>
      <c r="LZL193" s="180"/>
      <c r="LZM193" s="135"/>
      <c r="LZN193" s="180"/>
      <c r="LZO193" s="180"/>
      <c r="LZP193" s="181"/>
      <c r="LZQ193" s="180"/>
      <c r="LZR193" s="135"/>
      <c r="LZS193" s="180"/>
      <c r="LZT193" s="180"/>
      <c r="LZU193" s="181"/>
      <c r="LZV193" s="180"/>
      <c r="LZW193" s="135"/>
      <c r="LZX193" s="180"/>
      <c r="LZY193" s="180"/>
      <c r="LZZ193" s="181"/>
      <c r="MAA193" s="180"/>
      <c r="MAB193" s="135"/>
      <c r="MAC193" s="180"/>
      <c r="MAD193" s="180"/>
      <c r="MAE193" s="181"/>
      <c r="MAF193" s="180"/>
      <c r="MAG193" s="135"/>
      <c r="MAH193" s="180"/>
      <c r="MAI193" s="180"/>
      <c r="MAJ193" s="181"/>
      <c r="MAK193" s="180"/>
      <c r="MAL193" s="135"/>
      <c r="MAM193" s="180"/>
      <c r="MAN193" s="180"/>
      <c r="MAO193" s="181"/>
      <c r="MAP193" s="180"/>
      <c r="MAQ193" s="135"/>
      <c r="MAR193" s="180"/>
      <c r="MAS193" s="180"/>
      <c r="MAT193" s="181"/>
      <c r="MAU193" s="180"/>
      <c r="MAV193" s="135"/>
      <c r="MAW193" s="180"/>
      <c r="MAX193" s="180"/>
      <c r="MAY193" s="181"/>
      <c r="MAZ193" s="180"/>
      <c r="MBA193" s="135"/>
      <c r="MBB193" s="180"/>
      <c r="MBC193" s="180"/>
      <c r="MBD193" s="181"/>
      <c r="MBE193" s="180"/>
      <c r="MBF193" s="135"/>
      <c r="MBG193" s="180"/>
      <c r="MBH193" s="180"/>
      <c r="MBI193" s="181"/>
      <c r="MBJ193" s="180"/>
      <c r="MBK193" s="135"/>
      <c r="MBL193" s="180"/>
      <c r="MBM193" s="180"/>
      <c r="MBN193" s="181"/>
      <c r="MBO193" s="180"/>
      <c r="MBP193" s="135"/>
      <c r="MBQ193" s="180"/>
      <c r="MBR193" s="180"/>
      <c r="MBS193" s="181"/>
      <c r="MBT193" s="180"/>
      <c r="MBU193" s="135"/>
      <c r="MBV193" s="180"/>
      <c r="MBW193" s="180"/>
      <c r="MBX193" s="181"/>
      <c r="MBY193" s="180"/>
      <c r="MBZ193" s="135"/>
      <c r="MCA193" s="180"/>
      <c r="MCB193" s="180"/>
      <c r="MCC193" s="181"/>
      <c r="MCD193" s="180"/>
      <c r="MCE193" s="135"/>
      <c r="MCF193" s="180"/>
      <c r="MCG193" s="180"/>
      <c r="MCH193" s="181"/>
      <c r="MCI193" s="180"/>
      <c r="MCJ193" s="135"/>
      <c r="MCK193" s="180"/>
      <c r="MCL193" s="180"/>
      <c r="MCM193" s="181"/>
      <c r="MCN193" s="180"/>
      <c r="MCO193" s="135"/>
      <c r="MCP193" s="180"/>
      <c r="MCQ193" s="180"/>
      <c r="MCR193" s="181"/>
      <c r="MCS193" s="180"/>
      <c r="MCT193" s="135"/>
      <c r="MCU193" s="180"/>
      <c r="MCV193" s="180"/>
      <c r="MCW193" s="181"/>
      <c r="MCX193" s="180"/>
      <c r="MCY193" s="135"/>
      <c r="MCZ193" s="180"/>
      <c r="MDA193" s="180"/>
      <c r="MDB193" s="181"/>
      <c r="MDC193" s="180"/>
      <c r="MDD193" s="135"/>
      <c r="MDE193" s="180"/>
      <c r="MDF193" s="180"/>
      <c r="MDG193" s="181"/>
      <c r="MDH193" s="180"/>
      <c r="MDI193" s="135"/>
      <c r="MDJ193" s="180"/>
      <c r="MDK193" s="180"/>
      <c r="MDL193" s="181"/>
      <c r="MDM193" s="180"/>
      <c r="MDN193" s="135"/>
      <c r="MDO193" s="180"/>
      <c r="MDP193" s="180"/>
      <c r="MDQ193" s="181"/>
      <c r="MDR193" s="180"/>
      <c r="MDS193" s="135"/>
      <c r="MDT193" s="180"/>
      <c r="MDU193" s="180"/>
      <c r="MDV193" s="181"/>
      <c r="MDW193" s="180"/>
      <c r="MDX193" s="135"/>
      <c r="MDY193" s="180"/>
      <c r="MDZ193" s="180"/>
      <c r="MEA193" s="181"/>
      <c r="MEB193" s="180"/>
      <c r="MEC193" s="135"/>
      <c r="MED193" s="180"/>
      <c r="MEE193" s="180"/>
      <c r="MEF193" s="181"/>
      <c r="MEG193" s="180"/>
      <c r="MEH193" s="135"/>
      <c r="MEI193" s="180"/>
      <c r="MEJ193" s="180"/>
      <c r="MEK193" s="181"/>
      <c r="MEL193" s="180"/>
      <c r="MEM193" s="135"/>
      <c r="MEN193" s="180"/>
      <c r="MEO193" s="180"/>
      <c r="MEP193" s="181"/>
      <c r="MEQ193" s="180"/>
      <c r="MER193" s="135"/>
      <c r="MES193" s="180"/>
      <c r="MET193" s="180"/>
      <c r="MEU193" s="181"/>
      <c r="MEV193" s="180"/>
      <c r="MEW193" s="135"/>
      <c r="MEX193" s="180"/>
      <c r="MEY193" s="180"/>
      <c r="MEZ193" s="181"/>
      <c r="MFA193" s="180"/>
      <c r="MFB193" s="135"/>
      <c r="MFC193" s="180"/>
      <c r="MFD193" s="180"/>
      <c r="MFE193" s="181"/>
      <c r="MFF193" s="180"/>
      <c r="MFG193" s="135"/>
      <c r="MFH193" s="180"/>
      <c r="MFI193" s="180"/>
      <c r="MFJ193" s="181"/>
      <c r="MFK193" s="180"/>
      <c r="MFL193" s="135"/>
      <c r="MFM193" s="180"/>
      <c r="MFN193" s="180"/>
      <c r="MFO193" s="181"/>
      <c r="MFP193" s="180"/>
      <c r="MFQ193" s="135"/>
      <c r="MFR193" s="180"/>
      <c r="MFS193" s="180"/>
      <c r="MFT193" s="181"/>
      <c r="MFU193" s="180"/>
      <c r="MFV193" s="135"/>
      <c r="MFW193" s="180"/>
      <c r="MFX193" s="180"/>
      <c r="MFY193" s="181"/>
      <c r="MFZ193" s="180"/>
      <c r="MGA193" s="135"/>
      <c r="MGB193" s="180"/>
      <c r="MGC193" s="180"/>
      <c r="MGD193" s="181"/>
      <c r="MGE193" s="180"/>
      <c r="MGF193" s="135"/>
      <c r="MGG193" s="180"/>
      <c r="MGH193" s="180"/>
      <c r="MGI193" s="181"/>
      <c r="MGJ193" s="180"/>
      <c r="MGK193" s="135"/>
      <c r="MGL193" s="180"/>
      <c r="MGM193" s="180"/>
      <c r="MGN193" s="181"/>
      <c r="MGO193" s="180"/>
      <c r="MGP193" s="135"/>
      <c r="MGQ193" s="180"/>
      <c r="MGR193" s="180"/>
      <c r="MGS193" s="181"/>
      <c r="MGT193" s="180"/>
      <c r="MGU193" s="135"/>
      <c r="MGV193" s="180"/>
      <c r="MGW193" s="180"/>
      <c r="MGX193" s="181"/>
      <c r="MGY193" s="180"/>
      <c r="MGZ193" s="135"/>
      <c r="MHA193" s="180"/>
      <c r="MHB193" s="180"/>
      <c r="MHC193" s="181"/>
      <c r="MHD193" s="180"/>
      <c r="MHE193" s="135"/>
      <c r="MHF193" s="180"/>
      <c r="MHG193" s="180"/>
      <c r="MHH193" s="181"/>
      <c r="MHI193" s="180"/>
      <c r="MHJ193" s="135"/>
      <c r="MHK193" s="180"/>
      <c r="MHL193" s="180"/>
      <c r="MHM193" s="181"/>
      <c r="MHN193" s="180"/>
      <c r="MHO193" s="135"/>
      <c r="MHP193" s="180"/>
      <c r="MHQ193" s="180"/>
      <c r="MHR193" s="181"/>
      <c r="MHS193" s="180"/>
      <c r="MHT193" s="135"/>
      <c r="MHU193" s="180"/>
      <c r="MHV193" s="180"/>
      <c r="MHW193" s="181"/>
      <c r="MHX193" s="180"/>
      <c r="MHY193" s="135"/>
      <c r="MHZ193" s="180"/>
      <c r="MIA193" s="180"/>
      <c r="MIB193" s="181"/>
      <c r="MIC193" s="180"/>
      <c r="MID193" s="135"/>
      <c r="MIE193" s="180"/>
      <c r="MIF193" s="180"/>
      <c r="MIG193" s="181"/>
      <c r="MIH193" s="180"/>
      <c r="MII193" s="135"/>
      <c r="MIJ193" s="180"/>
      <c r="MIK193" s="180"/>
      <c r="MIL193" s="181"/>
      <c r="MIM193" s="180"/>
      <c r="MIN193" s="135"/>
      <c r="MIO193" s="180"/>
      <c r="MIP193" s="180"/>
      <c r="MIQ193" s="181"/>
      <c r="MIR193" s="180"/>
      <c r="MIS193" s="135"/>
      <c r="MIT193" s="180"/>
      <c r="MIU193" s="180"/>
      <c r="MIV193" s="181"/>
      <c r="MIW193" s="180"/>
      <c r="MIX193" s="135"/>
      <c r="MIY193" s="180"/>
      <c r="MIZ193" s="180"/>
      <c r="MJA193" s="181"/>
      <c r="MJB193" s="180"/>
      <c r="MJC193" s="135"/>
      <c r="MJD193" s="180"/>
      <c r="MJE193" s="180"/>
      <c r="MJF193" s="181"/>
      <c r="MJG193" s="180"/>
      <c r="MJH193" s="135"/>
      <c r="MJI193" s="180"/>
      <c r="MJJ193" s="180"/>
      <c r="MJK193" s="181"/>
      <c r="MJL193" s="180"/>
      <c r="MJM193" s="135"/>
      <c r="MJN193" s="180"/>
      <c r="MJO193" s="180"/>
      <c r="MJP193" s="181"/>
      <c r="MJQ193" s="180"/>
      <c r="MJR193" s="135"/>
      <c r="MJS193" s="180"/>
      <c r="MJT193" s="180"/>
      <c r="MJU193" s="181"/>
      <c r="MJV193" s="180"/>
      <c r="MJW193" s="135"/>
      <c r="MJX193" s="180"/>
      <c r="MJY193" s="180"/>
      <c r="MJZ193" s="181"/>
      <c r="MKA193" s="180"/>
      <c r="MKB193" s="135"/>
      <c r="MKC193" s="180"/>
      <c r="MKD193" s="180"/>
      <c r="MKE193" s="181"/>
      <c r="MKF193" s="180"/>
      <c r="MKG193" s="135"/>
      <c r="MKH193" s="180"/>
      <c r="MKI193" s="180"/>
      <c r="MKJ193" s="181"/>
      <c r="MKK193" s="180"/>
      <c r="MKL193" s="135"/>
      <c r="MKM193" s="180"/>
      <c r="MKN193" s="180"/>
      <c r="MKO193" s="181"/>
      <c r="MKP193" s="180"/>
      <c r="MKQ193" s="135"/>
      <c r="MKR193" s="180"/>
      <c r="MKS193" s="180"/>
      <c r="MKT193" s="181"/>
      <c r="MKU193" s="180"/>
      <c r="MKV193" s="135"/>
      <c r="MKW193" s="180"/>
      <c r="MKX193" s="180"/>
      <c r="MKY193" s="181"/>
      <c r="MKZ193" s="180"/>
      <c r="MLA193" s="135"/>
      <c r="MLB193" s="180"/>
      <c r="MLC193" s="180"/>
      <c r="MLD193" s="181"/>
      <c r="MLE193" s="180"/>
      <c r="MLF193" s="135"/>
      <c r="MLG193" s="180"/>
      <c r="MLH193" s="180"/>
      <c r="MLI193" s="181"/>
      <c r="MLJ193" s="180"/>
      <c r="MLK193" s="135"/>
      <c r="MLL193" s="180"/>
      <c r="MLM193" s="180"/>
      <c r="MLN193" s="181"/>
      <c r="MLO193" s="180"/>
      <c r="MLP193" s="135"/>
      <c r="MLQ193" s="180"/>
      <c r="MLR193" s="180"/>
      <c r="MLS193" s="181"/>
      <c r="MLT193" s="180"/>
      <c r="MLU193" s="135"/>
      <c r="MLV193" s="180"/>
      <c r="MLW193" s="180"/>
      <c r="MLX193" s="181"/>
      <c r="MLY193" s="180"/>
      <c r="MLZ193" s="135"/>
      <c r="MMA193" s="180"/>
      <c r="MMB193" s="180"/>
      <c r="MMC193" s="181"/>
      <c r="MMD193" s="180"/>
      <c r="MME193" s="135"/>
      <c r="MMF193" s="180"/>
      <c r="MMG193" s="180"/>
      <c r="MMH193" s="181"/>
      <c r="MMI193" s="180"/>
      <c r="MMJ193" s="135"/>
      <c r="MMK193" s="180"/>
      <c r="MML193" s="180"/>
      <c r="MMM193" s="181"/>
      <c r="MMN193" s="180"/>
      <c r="MMO193" s="135"/>
      <c r="MMP193" s="180"/>
      <c r="MMQ193" s="180"/>
      <c r="MMR193" s="181"/>
      <c r="MMS193" s="180"/>
      <c r="MMT193" s="135"/>
      <c r="MMU193" s="180"/>
      <c r="MMV193" s="180"/>
      <c r="MMW193" s="181"/>
      <c r="MMX193" s="180"/>
      <c r="MMY193" s="135"/>
      <c r="MMZ193" s="180"/>
      <c r="MNA193" s="180"/>
      <c r="MNB193" s="181"/>
      <c r="MNC193" s="180"/>
      <c r="MND193" s="135"/>
      <c r="MNE193" s="180"/>
      <c r="MNF193" s="180"/>
      <c r="MNG193" s="181"/>
      <c r="MNH193" s="180"/>
      <c r="MNI193" s="135"/>
      <c r="MNJ193" s="180"/>
      <c r="MNK193" s="180"/>
      <c r="MNL193" s="181"/>
      <c r="MNM193" s="180"/>
      <c r="MNN193" s="135"/>
      <c r="MNO193" s="180"/>
      <c r="MNP193" s="180"/>
      <c r="MNQ193" s="181"/>
      <c r="MNR193" s="180"/>
      <c r="MNS193" s="135"/>
      <c r="MNT193" s="180"/>
      <c r="MNU193" s="180"/>
      <c r="MNV193" s="181"/>
      <c r="MNW193" s="180"/>
      <c r="MNX193" s="135"/>
      <c r="MNY193" s="180"/>
      <c r="MNZ193" s="180"/>
      <c r="MOA193" s="181"/>
      <c r="MOB193" s="180"/>
      <c r="MOC193" s="135"/>
      <c r="MOD193" s="180"/>
      <c r="MOE193" s="180"/>
      <c r="MOF193" s="181"/>
      <c r="MOG193" s="180"/>
      <c r="MOH193" s="135"/>
      <c r="MOI193" s="180"/>
      <c r="MOJ193" s="180"/>
      <c r="MOK193" s="181"/>
      <c r="MOL193" s="180"/>
      <c r="MOM193" s="135"/>
      <c r="MON193" s="180"/>
      <c r="MOO193" s="180"/>
      <c r="MOP193" s="181"/>
      <c r="MOQ193" s="180"/>
      <c r="MOR193" s="135"/>
      <c r="MOS193" s="180"/>
      <c r="MOT193" s="180"/>
      <c r="MOU193" s="181"/>
      <c r="MOV193" s="180"/>
      <c r="MOW193" s="135"/>
      <c r="MOX193" s="180"/>
      <c r="MOY193" s="180"/>
      <c r="MOZ193" s="181"/>
      <c r="MPA193" s="180"/>
      <c r="MPB193" s="135"/>
      <c r="MPC193" s="180"/>
      <c r="MPD193" s="180"/>
      <c r="MPE193" s="181"/>
      <c r="MPF193" s="180"/>
      <c r="MPG193" s="135"/>
      <c r="MPH193" s="180"/>
      <c r="MPI193" s="180"/>
      <c r="MPJ193" s="181"/>
      <c r="MPK193" s="180"/>
      <c r="MPL193" s="135"/>
      <c r="MPM193" s="180"/>
      <c r="MPN193" s="180"/>
      <c r="MPO193" s="181"/>
      <c r="MPP193" s="180"/>
      <c r="MPQ193" s="135"/>
      <c r="MPR193" s="180"/>
      <c r="MPS193" s="180"/>
      <c r="MPT193" s="181"/>
      <c r="MPU193" s="180"/>
      <c r="MPV193" s="135"/>
      <c r="MPW193" s="180"/>
      <c r="MPX193" s="180"/>
      <c r="MPY193" s="181"/>
      <c r="MPZ193" s="180"/>
      <c r="MQA193" s="135"/>
      <c r="MQB193" s="180"/>
      <c r="MQC193" s="180"/>
      <c r="MQD193" s="181"/>
      <c r="MQE193" s="180"/>
      <c r="MQF193" s="135"/>
      <c r="MQG193" s="180"/>
      <c r="MQH193" s="180"/>
      <c r="MQI193" s="181"/>
      <c r="MQJ193" s="180"/>
      <c r="MQK193" s="135"/>
      <c r="MQL193" s="180"/>
      <c r="MQM193" s="180"/>
      <c r="MQN193" s="181"/>
      <c r="MQO193" s="180"/>
      <c r="MQP193" s="135"/>
      <c r="MQQ193" s="180"/>
      <c r="MQR193" s="180"/>
      <c r="MQS193" s="181"/>
      <c r="MQT193" s="180"/>
      <c r="MQU193" s="135"/>
      <c r="MQV193" s="180"/>
      <c r="MQW193" s="180"/>
      <c r="MQX193" s="181"/>
      <c r="MQY193" s="180"/>
      <c r="MQZ193" s="135"/>
      <c r="MRA193" s="180"/>
      <c r="MRB193" s="180"/>
      <c r="MRC193" s="181"/>
      <c r="MRD193" s="180"/>
      <c r="MRE193" s="135"/>
      <c r="MRF193" s="180"/>
      <c r="MRG193" s="180"/>
      <c r="MRH193" s="181"/>
      <c r="MRI193" s="180"/>
      <c r="MRJ193" s="135"/>
      <c r="MRK193" s="180"/>
      <c r="MRL193" s="180"/>
      <c r="MRM193" s="181"/>
      <c r="MRN193" s="180"/>
      <c r="MRO193" s="135"/>
      <c r="MRP193" s="180"/>
      <c r="MRQ193" s="180"/>
      <c r="MRR193" s="181"/>
      <c r="MRS193" s="180"/>
      <c r="MRT193" s="135"/>
      <c r="MRU193" s="180"/>
      <c r="MRV193" s="180"/>
      <c r="MRW193" s="181"/>
      <c r="MRX193" s="180"/>
      <c r="MRY193" s="135"/>
      <c r="MRZ193" s="180"/>
      <c r="MSA193" s="180"/>
      <c r="MSB193" s="181"/>
      <c r="MSC193" s="180"/>
      <c r="MSD193" s="135"/>
      <c r="MSE193" s="180"/>
      <c r="MSF193" s="180"/>
      <c r="MSG193" s="181"/>
      <c r="MSH193" s="180"/>
      <c r="MSI193" s="135"/>
      <c r="MSJ193" s="180"/>
      <c r="MSK193" s="180"/>
      <c r="MSL193" s="181"/>
      <c r="MSM193" s="180"/>
      <c r="MSN193" s="135"/>
      <c r="MSO193" s="180"/>
      <c r="MSP193" s="180"/>
      <c r="MSQ193" s="181"/>
      <c r="MSR193" s="180"/>
      <c r="MSS193" s="135"/>
      <c r="MST193" s="180"/>
      <c r="MSU193" s="180"/>
      <c r="MSV193" s="181"/>
      <c r="MSW193" s="180"/>
      <c r="MSX193" s="135"/>
      <c r="MSY193" s="180"/>
      <c r="MSZ193" s="180"/>
      <c r="MTA193" s="181"/>
      <c r="MTB193" s="180"/>
      <c r="MTC193" s="135"/>
      <c r="MTD193" s="180"/>
      <c r="MTE193" s="180"/>
      <c r="MTF193" s="181"/>
      <c r="MTG193" s="180"/>
      <c r="MTH193" s="135"/>
      <c r="MTI193" s="180"/>
      <c r="MTJ193" s="180"/>
      <c r="MTK193" s="181"/>
      <c r="MTL193" s="180"/>
      <c r="MTM193" s="135"/>
      <c r="MTN193" s="180"/>
      <c r="MTO193" s="180"/>
      <c r="MTP193" s="181"/>
      <c r="MTQ193" s="180"/>
      <c r="MTR193" s="135"/>
      <c r="MTS193" s="180"/>
      <c r="MTT193" s="180"/>
      <c r="MTU193" s="181"/>
      <c r="MTV193" s="180"/>
      <c r="MTW193" s="135"/>
      <c r="MTX193" s="180"/>
      <c r="MTY193" s="180"/>
      <c r="MTZ193" s="181"/>
      <c r="MUA193" s="180"/>
      <c r="MUB193" s="135"/>
      <c r="MUC193" s="180"/>
      <c r="MUD193" s="180"/>
      <c r="MUE193" s="181"/>
      <c r="MUF193" s="180"/>
      <c r="MUG193" s="135"/>
      <c r="MUH193" s="180"/>
      <c r="MUI193" s="180"/>
      <c r="MUJ193" s="181"/>
      <c r="MUK193" s="180"/>
      <c r="MUL193" s="135"/>
      <c r="MUM193" s="180"/>
      <c r="MUN193" s="180"/>
      <c r="MUO193" s="181"/>
      <c r="MUP193" s="180"/>
      <c r="MUQ193" s="135"/>
      <c r="MUR193" s="180"/>
      <c r="MUS193" s="180"/>
      <c r="MUT193" s="181"/>
      <c r="MUU193" s="180"/>
      <c r="MUV193" s="135"/>
      <c r="MUW193" s="180"/>
      <c r="MUX193" s="180"/>
      <c r="MUY193" s="181"/>
      <c r="MUZ193" s="180"/>
      <c r="MVA193" s="135"/>
      <c r="MVB193" s="180"/>
      <c r="MVC193" s="180"/>
      <c r="MVD193" s="181"/>
      <c r="MVE193" s="180"/>
      <c r="MVF193" s="135"/>
      <c r="MVG193" s="180"/>
      <c r="MVH193" s="180"/>
      <c r="MVI193" s="181"/>
      <c r="MVJ193" s="180"/>
      <c r="MVK193" s="135"/>
      <c r="MVL193" s="180"/>
      <c r="MVM193" s="180"/>
      <c r="MVN193" s="181"/>
      <c r="MVO193" s="180"/>
      <c r="MVP193" s="135"/>
      <c r="MVQ193" s="180"/>
      <c r="MVR193" s="180"/>
      <c r="MVS193" s="181"/>
      <c r="MVT193" s="180"/>
      <c r="MVU193" s="135"/>
      <c r="MVV193" s="180"/>
      <c r="MVW193" s="180"/>
      <c r="MVX193" s="181"/>
      <c r="MVY193" s="180"/>
      <c r="MVZ193" s="135"/>
      <c r="MWA193" s="180"/>
      <c r="MWB193" s="180"/>
      <c r="MWC193" s="181"/>
      <c r="MWD193" s="180"/>
      <c r="MWE193" s="135"/>
      <c r="MWF193" s="180"/>
      <c r="MWG193" s="180"/>
      <c r="MWH193" s="181"/>
      <c r="MWI193" s="180"/>
      <c r="MWJ193" s="135"/>
      <c r="MWK193" s="180"/>
      <c r="MWL193" s="180"/>
      <c r="MWM193" s="181"/>
      <c r="MWN193" s="180"/>
      <c r="MWO193" s="135"/>
      <c r="MWP193" s="180"/>
      <c r="MWQ193" s="180"/>
      <c r="MWR193" s="181"/>
      <c r="MWS193" s="180"/>
      <c r="MWT193" s="135"/>
      <c r="MWU193" s="180"/>
      <c r="MWV193" s="180"/>
      <c r="MWW193" s="181"/>
      <c r="MWX193" s="180"/>
      <c r="MWY193" s="135"/>
      <c r="MWZ193" s="180"/>
      <c r="MXA193" s="180"/>
      <c r="MXB193" s="181"/>
      <c r="MXC193" s="180"/>
      <c r="MXD193" s="135"/>
      <c r="MXE193" s="180"/>
      <c r="MXF193" s="180"/>
      <c r="MXG193" s="181"/>
      <c r="MXH193" s="180"/>
      <c r="MXI193" s="135"/>
      <c r="MXJ193" s="180"/>
      <c r="MXK193" s="180"/>
      <c r="MXL193" s="181"/>
      <c r="MXM193" s="180"/>
      <c r="MXN193" s="135"/>
      <c r="MXO193" s="180"/>
      <c r="MXP193" s="180"/>
      <c r="MXQ193" s="181"/>
      <c r="MXR193" s="180"/>
      <c r="MXS193" s="135"/>
      <c r="MXT193" s="180"/>
      <c r="MXU193" s="180"/>
      <c r="MXV193" s="181"/>
      <c r="MXW193" s="180"/>
      <c r="MXX193" s="135"/>
      <c r="MXY193" s="180"/>
      <c r="MXZ193" s="180"/>
      <c r="MYA193" s="181"/>
      <c r="MYB193" s="180"/>
      <c r="MYC193" s="135"/>
      <c r="MYD193" s="180"/>
      <c r="MYE193" s="180"/>
      <c r="MYF193" s="181"/>
      <c r="MYG193" s="180"/>
      <c r="MYH193" s="135"/>
      <c r="MYI193" s="180"/>
      <c r="MYJ193" s="180"/>
      <c r="MYK193" s="181"/>
      <c r="MYL193" s="180"/>
      <c r="MYM193" s="135"/>
      <c r="MYN193" s="180"/>
      <c r="MYO193" s="180"/>
      <c r="MYP193" s="181"/>
      <c r="MYQ193" s="180"/>
      <c r="MYR193" s="135"/>
      <c r="MYS193" s="180"/>
      <c r="MYT193" s="180"/>
      <c r="MYU193" s="181"/>
      <c r="MYV193" s="180"/>
      <c r="MYW193" s="135"/>
      <c r="MYX193" s="180"/>
      <c r="MYY193" s="180"/>
      <c r="MYZ193" s="181"/>
      <c r="MZA193" s="180"/>
      <c r="MZB193" s="135"/>
      <c r="MZC193" s="180"/>
      <c r="MZD193" s="180"/>
      <c r="MZE193" s="181"/>
      <c r="MZF193" s="180"/>
      <c r="MZG193" s="135"/>
      <c r="MZH193" s="180"/>
      <c r="MZI193" s="180"/>
      <c r="MZJ193" s="181"/>
      <c r="MZK193" s="180"/>
      <c r="MZL193" s="135"/>
      <c r="MZM193" s="180"/>
      <c r="MZN193" s="180"/>
      <c r="MZO193" s="181"/>
      <c r="MZP193" s="180"/>
      <c r="MZQ193" s="135"/>
      <c r="MZR193" s="180"/>
      <c r="MZS193" s="180"/>
      <c r="MZT193" s="181"/>
      <c r="MZU193" s="180"/>
      <c r="MZV193" s="135"/>
      <c r="MZW193" s="180"/>
      <c r="MZX193" s="180"/>
      <c r="MZY193" s="181"/>
      <c r="MZZ193" s="180"/>
      <c r="NAA193" s="135"/>
      <c r="NAB193" s="180"/>
      <c r="NAC193" s="180"/>
      <c r="NAD193" s="181"/>
      <c r="NAE193" s="180"/>
      <c r="NAF193" s="135"/>
      <c r="NAG193" s="180"/>
      <c r="NAH193" s="180"/>
      <c r="NAI193" s="181"/>
      <c r="NAJ193" s="180"/>
      <c r="NAK193" s="135"/>
      <c r="NAL193" s="180"/>
      <c r="NAM193" s="180"/>
      <c r="NAN193" s="181"/>
      <c r="NAO193" s="180"/>
      <c r="NAP193" s="135"/>
      <c r="NAQ193" s="180"/>
      <c r="NAR193" s="180"/>
      <c r="NAS193" s="181"/>
      <c r="NAT193" s="180"/>
      <c r="NAU193" s="135"/>
      <c r="NAV193" s="180"/>
      <c r="NAW193" s="180"/>
      <c r="NAX193" s="181"/>
      <c r="NAY193" s="180"/>
      <c r="NAZ193" s="135"/>
      <c r="NBA193" s="180"/>
      <c r="NBB193" s="180"/>
      <c r="NBC193" s="181"/>
      <c r="NBD193" s="180"/>
      <c r="NBE193" s="135"/>
      <c r="NBF193" s="180"/>
      <c r="NBG193" s="180"/>
      <c r="NBH193" s="181"/>
      <c r="NBI193" s="180"/>
      <c r="NBJ193" s="135"/>
      <c r="NBK193" s="180"/>
      <c r="NBL193" s="180"/>
      <c r="NBM193" s="181"/>
      <c r="NBN193" s="180"/>
      <c r="NBO193" s="135"/>
      <c r="NBP193" s="180"/>
      <c r="NBQ193" s="180"/>
      <c r="NBR193" s="181"/>
      <c r="NBS193" s="180"/>
      <c r="NBT193" s="135"/>
      <c r="NBU193" s="180"/>
      <c r="NBV193" s="180"/>
      <c r="NBW193" s="181"/>
      <c r="NBX193" s="180"/>
      <c r="NBY193" s="135"/>
      <c r="NBZ193" s="180"/>
      <c r="NCA193" s="180"/>
      <c r="NCB193" s="181"/>
      <c r="NCC193" s="180"/>
      <c r="NCD193" s="135"/>
      <c r="NCE193" s="180"/>
      <c r="NCF193" s="180"/>
      <c r="NCG193" s="181"/>
      <c r="NCH193" s="180"/>
      <c r="NCI193" s="135"/>
      <c r="NCJ193" s="180"/>
      <c r="NCK193" s="180"/>
      <c r="NCL193" s="181"/>
      <c r="NCM193" s="180"/>
      <c r="NCN193" s="135"/>
      <c r="NCO193" s="180"/>
      <c r="NCP193" s="180"/>
      <c r="NCQ193" s="181"/>
      <c r="NCR193" s="180"/>
      <c r="NCS193" s="135"/>
      <c r="NCT193" s="180"/>
      <c r="NCU193" s="180"/>
      <c r="NCV193" s="181"/>
      <c r="NCW193" s="180"/>
      <c r="NCX193" s="135"/>
      <c r="NCY193" s="180"/>
      <c r="NCZ193" s="180"/>
      <c r="NDA193" s="181"/>
      <c r="NDB193" s="180"/>
      <c r="NDC193" s="135"/>
      <c r="NDD193" s="180"/>
      <c r="NDE193" s="180"/>
      <c r="NDF193" s="181"/>
      <c r="NDG193" s="180"/>
      <c r="NDH193" s="135"/>
      <c r="NDI193" s="180"/>
      <c r="NDJ193" s="180"/>
      <c r="NDK193" s="181"/>
      <c r="NDL193" s="180"/>
      <c r="NDM193" s="135"/>
      <c r="NDN193" s="180"/>
      <c r="NDO193" s="180"/>
      <c r="NDP193" s="181"/>
      <c r="NDQ193" s="180"/>
      <c r="NDR193" s="135"/>
      <c r="NDS193" s="180"/>
      <c r="NDT193" s="180"/>
      <c r="NDU193" s="181"/>
      <c r="NDV193" s="180"/>
      <c r="NDW193" s="135"/>
      <c r="NDX193" s="180"/>
      <c r="NDY193" s="180"/>
      <c r="NDZ193" s="181"/>
      <c r="NEA193" s="180"/>
      <c r="NEB193" s="135"/>
      <c r="NEC193" s="180"/>
      <c r="NED193" s="180"/>
      <c r="NEE193" s="181"/>
      <c r="NEF193" s="180"/>
      <c r="NEG193" s="135"/>
      <c r="NEH193" s="180"/>
      <c r="NEI193" s="180"/>
      <c r="NEJ193" s="181"/>
      <c r="NEK193" s="180"/>
      <c r="NEL193" s="135"/>
      <c r="NEM193" s="180"/>
      <c r="NEN193" s="180"/>
      <c r="NEO193" s="181"/>
      <c r="NEP193" s="180"/>
      <c r="NEQ193" s="135"/>
      <c r="NER193" s="180"/>
      <c r="NES193" s="180"/>
      <c r="NET193" s="181"/>
      <c r="NEU193" s="180"/>
      <c r="NEV193" s="135"/>
      <c r="NEW193" s="180"/>
      <c r="NEX193" s="180"/>
      <c r="NEY193" s="181"/>
      <c r="NEZ193" s="180"/>
      <c r="NFA193" s="135"/>
      <c r="NFB193" s="180"/>
      <c r="NFC193" s="180"/>
      <c r="NFD193" s="181"/>
      <c r="NFE193" s="180"/>
      <c r="NFF193" s="135"/>
      <c r="NFG193" s="180"/>
      <c r="NFH193" s="180"/>
      <c r="NFI193" s="181"/>
      <c r="NFJ193" s="180"/>
      <c r="NFK193" s="135"/>
      <c r="NFL193" s="180"/>
      <c r="NFM193" s="180"/>
      <c r="NFN193" s="181"/>
      <c r="NFO193" s="180"/>
      <c r="NFP193" s="135"/>
      <c r="NFQ193" s="180"/>
      <c r="NFR193" s="180"/>
      <c r="NFS193" s="181"/>
      <c r="NFT193" s="180"/>
      <c r="NFU193" s="135"/>
      <c r="NFV193" s="180"/>
      <c r="NFW193" s="180"/>
      <c r="NFX193" s="181"/>
      <c r="NFY193" s="180"/>
      <c r="NFZ193" s="135"/>
      <c r="NGA193" s="180"/>
      <c r="NGB193" s="180"/>
      <c r="NGC193" s="181"/>
      <c r="NGD193" s="180"/>
      <c r="NGE193" s="135"/>
      <c r="NGF193" s="180"/>
      <c r="NGG193" s="180"/>
      <c r="NGH193" s="181"/>
      <c r="NGI193" s="180"/>
      <c r="NGJ193" s="135"/>
      <c r="NGK193" s="180"/>
      <c r="NGL193" s="180"/>
      <c r="NGM193" s="181"/>
      <c r="NGN193" s="180"/>
      <c r="NGO193" s="135"/>
      <c r="NGP193" s="180"/>
      <c r="NGQ193" s="180"/>
      <c r="NGR193" s="181"/>
      <c r="NGS193" s="180"/>
      <c r="NGT193" s="135"/>
      <c r="NGU193" s="180"/>
      <c r="NGV193" s="180"/>
      <c r="NGW193" s="181"/>
      <c r="NGX193" s="180"/>
      <c r="NGY193" s="135"/>
      <c r="NGZ193" s="180"/>
      <c r="NHA193" s="180"/>
      <c r="NHB193" s="181"/>
      <c r="NHC193" s="180"/>
      <c r="NHD193" s="135"/>
      <c r="NHE193" s="180"/>
      <c r="NHF193" s="180"/>
      <c r="NHG193" s="181"/>
      <c r="NHH193" s="180"/>
      <c r="NHI193" s="135"/>
      <c r="NHJ193" s="180"/>
      <c r="NHK193" s="180"/>
      <c r="NHL193" s="181"/>
      <c r="NHM193" s="180"/>
      <c r="NHN193" s="135"/>
      <c r="NHO193" s="180"/>
      <c r="NHP193" s="180"/>
      <c r="NHQ193" s="181"/>
      <c r="NHR193" s="180"/>
      <c r="NHS193" s="135"/>
      <c r="NHT193" s="180"/>
      <c r="NHU193" s="180"/>
      <c r="NHV193" s="181"/>
      <c r="NHW193" s="180"/>
      <c r="NHX193" s="135"/>
      <c r="NHY193" s="180"/>
      <c r="NHZ193" s="180"/>
      <c r="NIA193" s="181"/>
      <c r="NIB193" s="180"/>
      <c r="NIC193" s="135"/>
      <c r="NID193" s="180"/>
      <c r="NIE193" s="180"/>
      <c r="NIF193" s="181"/>
      <c r="NIG193" s="180"/>
      <c r="NIH193" s="135"/>
      <c r="NII193" s="180"/>
      <c r="NIJ193" s="180"/>
      <c r="NIK193" s="181"/>
      <c r="NIL193" s="180"/>
      <c r="NIM193" s="135"/>
      <c r="NIN193" s="180"/>
      <c r="NIO193" s="180"/>
      <c r="NIP193" s="181"/>
      <c r="NIQ193" s="180"/>
      <c r="NIR193" s="135"/>
      <c r="NIS193" s="180"/>
      <c r="NIT193" s="180"/>
      <c r="NIU193" s="181"/>
      <c r="NIV193" s="180"/>
      <c r="NIW193" s="135"/>
      <c r="NIX193" s="180"/>
      <c r="NIY193" s="180"/>
      <c r="NIZ193" s="181"/>
      <c r="NJA193" s="180"/>
      <c r="NJB193" s="135"/>
      <c r="NJC193" s="180"/>
      <c r="NJD193" s="180"/>
      <c r="NJE193" s="181"/>
      <c r="NJF193" s="180"/>
      <c r="NJG193" s="135"/>
      <c r="NJH193" s="180"/>
      <c r="NJI193" s="180"/>
      <c r="NJJ193" s="181"/>
      <c r="NJK193" s="180"/>
      <c r="NJL193" s="135"/>
      <c r="NJM193" s="180"/>
      <c r="NJN193" s="180"/>
      <c r="NJO193" s="181"/>
      <c r="NJP193" s="180"/>
      <c r="NJQ193" s="135"/>
      <c r="NJR193" s="180"/>
      <c r="NJS193" s="180"/>
      <c r="NJT193" s="181"/>
      <c r="NJU193" s="180"/>
      <c r="NJV193" s="135"/>
      <c r="NJW193" s="180"/>
      <c r="NJX193" s="180"/>
      <c r="NJY193" s="181"/>
      <c r="NJZ193" s="180"/>
      <c r="NKA193" s="135"/>
      <c r="NKB193" s="180"/>
      <c r="NKC193" s="180"/>
      <c r="NKD193" s="181"/>
      <c r="NKE193" s="180"/>
      <c r="NKF193" s="135"/>
      <c r="NKG193" s="180"/>
      <c r="NKH193" s="180"/>
      <c r="NKI193" s="181"/>
      <c r="NKJ193" s="180"/>
      <c r="NKK193" s="135"/>
      <c r="NKL193" s="180"/>
      <c r="NKM193" s="180"/>
      <c r="NKN193" s="181"/>
      <c r="NKO193" s="180"/>
      <c r="NKP193" s="135"/>
      <c r="NKQ193" s="180"/>
      <c r="NKR193" s="180"/>
      <c r="NKS193" s="181"/>
      <c r="NKT193" s="180"/>
      <c r="NKU193" s="135"/>
      <c r="NKV193" s="180"/>
      <c r="NKW193" s="180"/>
      <c r="NKX193" s="181"/>
      <c r="NKY193" s="180"/>
      <c r="NKZ193" s="135"/>
      <c r="NLA193" s="180"/>
      <c r="NLB193" s="180"/>
      <c r="NLC193" s="181"/>
      <c r="NLD193" s="180"/>
      <c r="NLE193" s="135"/>
      <c r="NLF193" s="180"/>
      <c r="NLG193" s="180"/>
      <c r="NLH193" s="181"/>
      <c r="NLI193" s="180"/>
      <c r="NLJ193" s="135"/>
      <c r="NLK193" s="180"/>
      <c r="NLL193" s="180"/>
      <c r="NLM193" s="181"/>
      <c r="NLN193" s="180"/>
      <c r="NLO193" s="135"/>
      <c r="NLP193" s="180"/>
      <c r="NLQ193" s="180"/>
      <c r="NLR193" s="181"/>
      <c r="NLS193" s="180"/>
      <c r="NLT193" s="135"/>
      <c r="NLU193" s="180"/>
      <c r="NLV193" s="180"/>
      <c r="NLW193" s="181"/>
      <c r="NLX193" s="180"/>
      <c r="NLY193" s="135"/>
      <c r="NLZ193" s="180"/>
      <c r="NMA193" s="180"/>
      <c r="NMB193" s="181"/>
      <c r="NMC193" s="180"/>
      <c r="NMD193" s="135"/>
      <c r="NME193" s="180"/>
      <c r="NMF193" s="180"/>
      <c r="NMG193" s="181"/>
      <c r="NMH193" s="180"/>
      <c r="NMI193" s="135"/>
      <c r="NMJ193" s="180"/>
      <c r="NMK193" s="180"/>
      <c r="NML193" s="181"/>
      <c r="NMM193" s="180"/>
      <c r="NMN193" s="135"/>
      <c r="NMO193" s="180"/>
      <c r="NMP193" s="180"/>
      <c r="NMQ193" s="181"/>
      <c r="NMR193" s="180"/>
      <c r="NMS193" s="135"/>
      <c r="NMT193" s="180"/>
      <c r="NMU193" s="180"/>
      <c r="NMV193" s="181"/>
      <c r="NMW193" s="180"/>
      <c r="NMX193" s="135"/>
      <c r="NMY193" s="180"/>
      <c r="NMZ193" s="180"/>
      <c r="NNA193" s="181"/>
      <c r="NNB193" s="180"/>
      <c r="NNC193" s="135"/>
      <c r="NND193" s="180"/>
      <c r="NNE193" s="180"/>
      <c r="NNF193" s="181"/>
      <c r="NNG193" s="180"/>
      <c r="NNH193" s="135"/>
      <c r="NNI193" s="180"/>
      <c r="NNJ193" s="180"/>
      <c r="NNK193" s="181"/>
      <c r="NNL193" s="180"/>
      <c r="NNM193" s="135"/>
      <c r="NNN193" s="180"/>
      <c r="NNO193" s="180"/>
      <c r="NNP193" s="181"/>
      <c r="NNQ193" s="180"/>
      <c r="NNR193" s="135"/>
      <c r="NNS193" s="180"/>
      <c r="NNT193" s="180"/>
      <c r="NNU193" s="181"/>
      <c r="NNV193" s="180"/>
      <c r="NNW193" s="135"/>
      <c r="NNX193" s="180"/>
      <c r="NNY193" s="180"/>
      <c r="NNZ193" s="181"/>
      <c r="NOA193" s="180"/>
      <c r="NOB193" s="135"/>
      <c r="NOC193" s="180"/>
      <c r="NOD193" s="180"/>
      <c r="NOE193" s="181"/>
      <c r="NOF193" s="180"/>
      <c r="NOG193" s="135"/>
      <c r="NOH193" s="180"/>
      <c r="NOI193" s="180"/>
      <c r="NOJ193" s="181"/>
      <c r="NOK193" s="180"/>
      <c r="NOL193" s="135"/>
      <c r="NOM193" s="180"/>
      <c r="NON193" s="180"/>
      <c r="NOO193" s="181"/>
      <c r="NOP193" s="180"/>
      <c r="NOQ193" s="135"/>
      <c r="NOR193" s="180"/>
      <c r="NOS193" s="180"/>
      <c r="NOT193" s="181"/>
      <c r="NOU193" s="180"/>
      <c r="NOV193" s="135"/>
      <c r="NOW193" s="180"/>
      <c r="NOX193" s="180"/>
      <c r="NOY193" s="181"/>
      <c r="NOZ193" s="180"/>
      <c r="NPA193" s="135"/>
      <c r="NPB193" s="180"/>
      <c r="NPC193" s="180"/>
      <c r="NPD193" s="181"/>
      <c r="NPE193" s="180"/>
      <c r="NPF193" s="135"/>
      <c r="NPG193" s="180"/>
      <c r="NPH193" s="180"/>
      <c r="NPI193" s="181"/>
      <c r="NPJ193" s="180"/>
      <c r="NPK193" s="135"/>
      <c r="NPL193" s="180"/>
      <c r="NPM193" s="180"/>
      <c r="NPN193" s="181"/>
      <c r="NPO193" s="180"/>
      <c r="NPP193" s="135"/>
      <c r="NPQ193" s="180"/>
      <c r="NPR193" s="180"/>
      <c r="NPS193" s="181"/>
      <c r="NPT193" s="180"/>
      <c r="NPU193" s="135"/>
      <c r="NPV193" s="180"/>
      <c r="NPW193" s="180"/>
      <c r="NPX193" s="181"/>
      <c r="NPY193" s="180"/>
      <c r="NPZ193" s="135"/>
      <c r="NQA193" s="180"/>
      <c r="NQB193" s="180"/>
      <c r="NQC193" s="181"/>
      <c r="NQD193" s="180"/>
      <c r="NQE193" s="135"/>
      <c r="NQF193" s="180"/>
      <c r="NQG193" s="180"/>
      <c r="NQH193" s="181"/>
      <c r="NQI193" s="180"/>
      <c r="NQJ193" s="135"/>
      <c r="NQK193" s="180"/>
      <c r="NQL193" s="180"/>
      <c r="NQM193" s="181"/>
      <c r="NQN193" s="180"/>
      <c r="NQO193" s="135"/>
      <c r="NQP193" s="180"/>
      <c r="NQQ193" s="180"/>
      <c r="NQR193" s="181"/>
      <c r="NQS193" s="180"/>
      <c r="NQT193" s="135"/>
      <c r="NQU193" s="180"/>
      <c r="NQV193" s="180"/>
      <c r="NQW193" s="181"/>
      <c r="NQX193" s="180"/>
      <c r="NQY193" s="135"/>
      <c r="NQZ193" s="180"/>
      <c r="NRA193" s="180"/>
      <c r="NRB193" s="181"/>
      <c r="NRC193" s="180"/>
      <c r="NRD193" s="135"/>
      <c r="NRE193" s="180"/>
      <c r="NRF193" s="180"/>
      <c r="NRG193" s="181"/>
      <c r="NRH193" s="180"/>
      <c r="NRI193" s="135"/>
      <c r="NRJ193" s="180"/>
      <c r="NRK193" s="180"/>
      <c r="NRL193" s="181"/>
      <c r="NRM193" s="180"/>
      <c r="NRN193" s="135"/>
      <c r="NRO193" s="180"/>
      <c r="NRP193" s="180"/>
      <c r="NRQ193" s="181"/>
      <c r="NRR193" s="180"/>
      <c r="NRS193" s="135"/>
      <c r="NRT193" s="180"/>
      <c r="NRU193" s="180"/>
      <c r="NRV193" s="181"/>
      <c r="NRW193" s="180"/>
      <c r="NRX193" s="135"/>
      <c r="NRY193" s="180"/>
      <c r="NRZ193" s="180"/>
      <c r="NSA193" s="181"/>
      <c r="NSB193" s="180"/>
      <c r="NSC193" s="135"/>
      <c r="NSD193" s="180"/>
      <c r="NSE193" s="180"/>
      <c r="NSF193" s="181"/>
      <c r="NSG193" s="180"/>
      <c r="NSH193" s="135"/>
      <c r="NSI193" s="180"/>
      <c r="NSJ193" s="180"/>
      <c r="NSK193" s="181"/>
      <c r="NSL193" s="180"/>
      <c r="NSM193" s="135"/>
      <c r="NSN193" s="180"/>
      <c r="NSO193" s="180"/>
      <c r="NSP193" s="181"/>
      <c r="NSQ193" s="180"/>
      <c r="NSR193" s="135"/>
      <c r="NSS193" s="180"/>
      <c r="NST193" s="180"/>
      <c r="NSU193" s="181"/>
      <c r="NSV193" s="180"/>
      <c r="NSW193" s="135"/>
      <c r="NSX193" s="180"/>
      <c r="NSY193" s="180"/>
      <c r="NSZ193" s="181"/>
      <c r="NTA193" s="180"/>
      <c r="NTB193" s="135"/>
      <c r="NTC193" s="180"/>
      <c r="NTD193" s="180"/>
      <c r="NTE193" s="181"/>
      <c r="NTF193" s="180"/>
      <c r="NTG193" s="135"/>
      <c r="NTH193" s="180"/>
      <c r="NTI193" s="180"/>
      <c r="NTJ193" s="181"/>
      <c r="NTK193" s="180"/>
      <c r="NTL193" s="135"/>
      <c r="NTM193" s="180"/>
      <c r="NTN193" s="180"/>
      <c r="NTO193" s="181"/>
      <c r="NTP193" s="180"/>
      <c r="NTQ193" s="135"/>
      <c r="NTR193" s="180"/>
      <c r="NTS193" s="180"/>
      <c r="NTT193" s="181"/>
      <c r="NTU193" s="180"/>
      <c r="NTV193" s="135"/>
      <c r="NTW193" s="180"/>
      <c r="NTX193" s="180"/>
      <c r="NTY193" s="181"/>
      <c r="NTZ193" s="180"/>
      <c r="NUA193" s="135"/>
      <c r="NUB193" s="180"/>
      <c r="NUC193" s="180"/>
      <c r="NUD193" s="181"/>
      <c r="NUE193" s="180"/>
      <c r="NUF193" s="135"/>
      <c r="NUG193" s="180"/>
      <c r="NUH193" s="180"/>
      <c r="NUI193" s="181"/>
      <c r="NUJ193" s="180"/>
      <c r="NUK193" s="135"/>
      <c r="NUL193" s="180"/>
      <c r="NUM193" s="180"/>
      <c r="NUN193" s="181"/>
      <c r="NUO193" s="180"/>
      <c r="NUP193" s="135"/>
      <c r="NUQ193" s="180"/>
      <c r="NUR193" s="180"/>
      <c r="NUS193" s="181"/>
      <c r="NUT193" s="180"/>
      <c r="NUU193" s="135"/>
      <c r="NUV193" s="180"/>
      <c r="NUW193" s="180"/>
      <c r="NUX193" s="181"/>
      <c r="NUY193" s="180"/>
      <c r="NUZ193" s="135"/>
      <c r="NVA193" s="180"/>
      <c r="NVB193" s="180"/>
      <c r="NVC193" s="181"/>
      <c r="NVD193" s="180"/>
      <c r="NVE193" s="135"/>
      <c r="NVF193" s="180"/>
      <c r="NVG193" s="180"/>
      <c r="NVH193" s="181"/>
      <c r="NVI193" s="180"/>
      <c r="NVJ193" s="135"/>
      <c r="NVK193" s="180"/>
      <c r="NVL193" s="180"/>
      <c r="NVM193" s="181"/>
      <c r="NVN193" s="180"/>
      <c r="NVO193" s="135"/>
      <c r="NVP193" s="180"/>
      <c r="NVQ193" s="180"/>
      <c r="NVR193" s="181"/>
      <c r="NVS193" s="180"/>
      <c r="NVT193" s="135"/>
      <c r="NVU193" s="180"/>
      <c r="NVV193" s="180"/>
      <c r="NVW193" s="181"/>
      <c r="NVX193" s="180"/>
      <c r="NVY193" s="135"/>
      <c r="NVZ193" s="180"/>
      <c r="NWA193" s="180"/>
      <c r="NWB193" s="181"/>
      <c r="NWC193" s="180"/>
      <c r="NWD193" s="135"/>
      <c r="NWE193" s="180"/>
      <c r="NWF193" s="180"/>
      <c r="NWG193" s="181"/>
      <c r="NWH193" s="180"/>
      <c r="NWI193" s="135"/>
      <c r="NWJ193" s="180"/>
      <c r="NWK193" s="180"/>
      <c r="NWL193" s="181"/>
      <c r="NWM193" s="180"/>
      <c r="NWN193" s="135"/>
      <c r="NWO193" s="180"/>
      <c r="NWP193" s="180"/>
      <c r="NWQ193" s="181"/>
      <c r="NWR193" s="180"/>
      <c r="NWS193" s="135"/>
      <c r="NWT193" s="180"/>
      <c r="NWU193" s="180"/>
      <c r="NWV193" s="181"/>
      <c r="NWW193" s="180"/>
      <c r="NWX193" s="135"/>
      <c r="NWY193" s="180"/>
      <c r="NWZ193" s="180"/>
      <c r="NXA193" s="181"/>
      <c r="NXB193" s="180"/>
      <c r="NXC193" s="135"/>
      <c r="NXD193" s="180"/>
      <c r="NXE193" s="180"/>
      <c r="NXF193" s="181"/>
      <c r="NXG193" s="180"/>
      <c r="NXH193" s="135"/>
      <c r="NXI193" s="180"/>
      <c r="NXJ193" s="180"/>
      <c r="NXK193" s="181"/>
      <c r="NXL193" s="180"/>
      <c r="NXM193" s="135"/>
      <c r="NXN193" s="180"/>
      <c r="NXO193" s="180"/>
      <c r="NXP193" s="181"/>
      <c r="NXQ193" s="180"/>
      <c r="NXR193" s="135"/>
      <c r="NXS193" s="180"/>
      <c r="NXT193" s="180"/>
      <c r="NXU193" s="181"/>
      <c r="NXV193" s="180"/>
      <c r="NXW193" s="135"/>
      <c r="NXX193" s="180"/>
      <c r="NXY193" s="180"/>
      <c r="NXZ193" s="181"/>
      <c r="NYA193" s="180"/>
      <c r="NYB193" s="135"/>
      <c r="NYC193" s="180"/>
      <c r="NYD193" s="180"/>
      <c r="NYE193" s="181"/>
      <c r="NYF193" s="180"/>
      <c r="NYG193" s="135"/>
      <c r="NYH193" s="180"/>
      <c r="NYI193" s="180"/>
      <c r="NYJ193" s="181"/>
      <c r="NYK193" s="180"/>
      <c r="NYL193" s="135"/>
      <c r="NYM193" s="180"/>
      <c r="NYN193" s="180"/>
      <c r="NYO193" s="181"/>
      <c r="NYP193" s="180"/>
      <c r="NYQ193" s="135"/>
      <c r="NYR193" s="180"/>
      <c r="NYS193" s="180"/>
      <c r="NYT193" s="181"/>
      <c r="NYU193" s="180"/>
      <c r="NYV193" s="135"/>
      <c r="NYW193" s="180"/>
      <c r="NYX193" s="180"/>
      <c r="NYY193" s="181"/>
      <c r="NYZ193" s="180"/>
      <c r="NZA193" s="135"/>
      <c r="NZB193" s="180"/>
      <c r="NZC193" s="180"/>
      <c r="NZD193" s="181"/>
      <c r="NZE193" s="180"/>
      <c r="NZF193" s="135"/>
      <c r="NZG193" s="180"/>
      <c r="NZH193" s="180"/>
      <c r="NZI193" s="181"/>
      <c r="NZJ193" s="180"/>
      <c r="NZK193" s="135"/>
      <c r="NZL193" s="180"/>
      <c r="NZM193" s="180"/>
      <c r="NZN193" s="181"/>
      <c r="NZO193" s="180"/>
      <c r="NZP193" s="135"/>
      <c r="NZQ193" s="180"/>
      <c r="NZR193" s="180"/>
      <c r="NZS193" s="181"/>
      <c r="NZT193" s="180"/>
      <c r="NZU193" s="135"/>
      <c r="NZV193" s="180"/>
      <c r="NZW193" s="180"/>
      <c r="NZX193" s="181"/>
      <c r="NZY193" s="180"/>
      <c r="NZZ193" s="135"/>
      <c r="OAA193" s="180"/>
      <c r="OAB193" s="180"/>
      <c r="OAC193" s="181"/>
      <c r="OAD193" s="180"/>
      <c r="OAE193" s="135"/>
      <c r="OAF193" s="180"/>
      <c r="OAG193" s="180"/>
      <c r="OAH193" s="181"/>
      <c r="OAI193" s="180"/>
      <c r="OAJ193" s="135"/>
      <c r="OAK193" s="180"/>
      <c r="OAL193" s="180"/>
      <c r="OAM193" s="181"/>
      <c r="OAN193" s="180"/>
      <c r="OAO193" s="135"/>
      <c r="OAP193" s="180"/>
      <c r="OAQ193" s="180"/>
      <c r="OAR193" s="181"/>
      <c r="OAS193" s="180"/>
      <c r="OAT193" s="135"/>
      <c r="OAU193" s="180"/>
      <c r="OAV193" s="180"/>
      <c r="OAW193" s="181"/>
      <c r="OAX193" s="180"/>
      <c r="OAY193" s="135"/>
      <c r="OAZ193" s="180"/>
      <c r="OBA193" s="180"/>
      <c r="OBB193" s="181"/>
      <c r="OBC193" s="180"/>
      <c r="OBD193" s="135"/>
      <c r="OBE193" s="180"/>
      <c r="OBF193" s="180"/>
      <c r="OBG193" s="181"/>
      <c r="OBH193" s="180"/>
      <c r="OBI193" s="135"/>
      <c r="OBJ193" s="180"/>
      <c r="OBK193" s="180"/>
      <c r="OBL193" s="181"/>
      <c r="OBM193" s="180"/>
      <c r="OBN193" s="135"/>
      <c r="OBO193" s="180"/>
      <c r="OBP193" s="180"/>
      <c r="OBQ193" s="181"/>
      <c r="OBR193" s="180"/>
      <c r="OBS193" s="135"/>
      <c r="OBT193" s="180"/>
      <c r="OBU193" s="180"/>
      <c r="OBV193" s="181"/>
      <c r="OBW193" s="180"/>
      <c r="OBX193" s="135"/>
      <c r="OBY193" s="180"/>
      <c r="OBZ193" s="180"/>
      <c r="OCA193" s="181"/>
      <c r="OCB193" s="180"/>
      <c r="OCC193" s="135"/>
      <c r="OCD193" s="180"/>
      <c r="OCE193" s="180"/>
      <c r="OCF193" s="181"/>
      <c r="OCG193" s="180"/>
      <c r="OCH193" s="135"/>
      <c r="OCI193" s="180"/>
      <c r="OCJ193" s="180"/>
      <c r="OCK193" s="181"/>
      <c r="OCL193" s="180"/>
      <c r="OCM193" s="135"/>
      <c r="OCN193" s="180"/>
      <c r="OCO193" s="180"/>
      <c r="OCP193" s="181"/>
      <c r="OCQ193" s="180"/>
      <c r="OCR193" s="135"/>
      <c r="OCS193" s="180"/>
      <c r="OCT193" s="180"/>
      <c r="OCU193" s="181"/>
      <c r="OCV193" s="180"/>
      <c r="OCW193" s="135"/>
      <c r="OCX193" s="180"/>
      <c r="OCY193" s="180"/>
      <c r="OCZ193" s="181"/>
      <c r="ODA193" s="180"/>
      <c r="ODB193" s="135"/>
      <c r="ODC193" s="180"/>
      <c r="ODD193" s="180"/>
      <c r="ODE193" s="181"/>
      <c r="ODF193" s="180"/>
      <c r="ODG193" s="135"/>
      <c r="ODH193" s="180"/>
      <c r="ODI193" s="180"/>
      <c r="ODJ193" s="181"/>
      <c r="ODK193" s="180"/>
      <c r="ODL193" s="135"/>
      <c r="ODM193" s="180"/>
      <c r="ODN193" s="180"/>
      <c r="ODO193" s="181"/>
      <c r="ODP193" s="180"/>
      <c r="ODQ193" s="135"/>
      <c r="ODR193" s="180"/>
      <c r="ODS193" s="180"/>
      <c r="ODT193" s="181"/>
      <c r="ODU193" s="180"/>
      <c r="ODV193" s="135"/>
      <c r="ODW193" s="180"/>
      <c r="ODX193" s="180"/>
      <c r="ODY193" s="181"/>
      <c r="ODZ193" s="180"/>
      <c r="OEA193" s="135"/>
      <c r="OEB193" s="180"/>
      <c r="OEC193" s="180"/>
      <c r="OED193" s="181"/>
      <c r="OEE193" s="180"/>
      <c r="OEF193" s="135"/>
      <c r="OEG193" s="180"/>
      <c r="OEH193" s="180"/>
      <c r="OEI193" s="181"/>
      <c r="OEJ193" s="180"/>
      <c r="OEK193" s="135"/>
      <c r="OEL193" s="180"/>
      <c r="OEM193" s="180"/>
      <c r="OEN193" s="181"/>
      <c r="OEO193" s="180"/>
      <c r="OEP193" s="135"/>
      <c r="OEQ193" s="180"/>
      <c r="OER193" s="180"/>
      <c r="OES193" s="181"/>
      <c r="OET193" s="180"/>
      <c r="OEU193" s="135"/>
      <c r="OEV193" s="180"/>
      <c r="OEW193" s="180"/>
      <c r="OEX193" s="181"/>
      <c r="OEY193" s="180"/>
      <c r="OEZ193" s="135"/>
      <c r="OFA193" s="180"/>
      <c r="OFB193" s="180"/>
      <c r="OFC193" s="181"/>
      <c r="OFD193" s="180"/>
      <c r="OFE193" s="135"/>
      <c r="OFF193" s="180"/>
      <c r="OFG193" s="180"/>
      <c r="OFH193" s="181"/>
      <c r="OFI193" s="180"/>
      <c r="OFJ193" s="135"/>
      <c r="OFK193" s="180"/>
      <c r="OFL193" s="180"/>
      <c r="OFM193" s="181"/>
      <c r="OFN193" s="180"/>
      <c r="OFO193" s="135"/>
      <c r="OFP193" s="180"/>
      <c r="OFQ193" s="180"/>
      <c r="OFR193" s="181"/>
      <c r="OFS193" s="180"/>
      <c r="OFT193" s="135"/>
      <c r="OFU193" s="180"/>
      <c r="OFV193" s="180"/>
      <c r="OFW193" s="181"/>
      <c r="OFX193" s="180"/>
      <c r="OFY193" s="135"/>
      <c r="OFZ193" s="180"/>
      <c r="OGA193" s="180"/>
      <c r="OGB193" s="181"/>
      <c r="OGC193" s="180"/>
      <c r="OGD193" s="135"/>
      <c r="OGE193" s="180"/>
      <c r="OGF193" s="180"/>
      <c r="OGG193" s="181"/>
      <c r="OGH193" s="180"/>
      <c r="OGI193" s="135"/>
      <c r="OGJ193" s="180"/>
      <c r="OGK193" s="180"/>
      <c r="OGL193" s="181"/>
      <c r="OGM193" s="180"/>
      <c r="OGN193" s="135"/>
      <c r="OGO193" s="180"/>
      <c r="OGP193" s="180"/>
      <c r="OGQ193" s="181"/>
      <c r="OGR193" s="180"/>
      <c r="OGS193" s="135"/>
      <c r="OGT193" s="180"/>
      <c r="OGU193" s="180"/>
      <c r="OGV193" s="181"/>
      <c r="OGW193" s="180"/>
      <c r="OGX193" s="135"/>
      <c r="OGY193" s="180"/>
      <c r="OGZ193" s="180"/>
      <c r="OHA193" s="181"/>
      <c r="OHB193" s="180"/>
      <c r="OHC193" s="135"/>
      <c r="OHD193" s="180"/>
      <c r="OHE193" s="180"/>
      <c r="OHF193" s="181"/>
      <c r="OHG193" s="180"/>
      <c r="OHH193" s="135"/>
      <c r="OHI193" s="180"/>
      <c r="OHJ193" s="180"/>
      <c r="OHK193" s="181"/>
      <c r="OHL193" s="180"/>
      <c r="OHM193" s="135"/>
      <c r="OHN193" s="180"/>
      <c r="OHO193" s="180"/>
      <c r="OHP193" s="181"/>
      <c r="OHQ193" s="180"/>
      <c r="OHR193" s="135"/>
      <c r="OHS193" s="180"/>
      <c r="OHT193" s="180"/>
      <c r="OHU193" s="181"/>
      <c r="OHV193" s="180"/>
      <c r="OHW193" s="135"/>
      <c r="OHX193" s="180"/>
      <c r="OHY193" s="180"/>
      <c r="OHZ193" s="181"/>
      <c r="OIA193" s="180"/>
      <c r="OIB193" s="135"/>
      <c r="OIC193" s="180"/>
      <c r="OID193" s="180"/>
      <c r="OIE193" s="181"/>
      <c r="OIF193" s="180"/>
      <c r="OIG193" s="135"/>
      <c r="OIH193" s="180"/>
      <c r="OII193" s="180"/>
      <c r="OIJ193" s="181"/>
      <c r="OIK193" s="180"/>
      <c r="OIL193" s="135"/>
      <c r="OIM193" s="180"/>
      <c r="OIN193" s="180"/>
      <c r="OIO193" s="181"/>
      <c r="OIP193" s="180"/>
      <c r="OIQ193" s="135"/>
      <c r="OIR193" s="180"/>
      <c r="OIS193" s="180"/>
      <c r="OIT193" s="181"/>
      <c r="OIU193" s="180"/>
      <c r="OIV193" s="135"/>
      <c r="OIW193" s="180"/>
      <c r="OIX193" s="180"/>
      <c r="OIY193" s="181"/>
      <c r="OIZ193" s="180"/>
      <c r="OJA193" s="135"/>
      <c r="OJB193" s="180"/>
      <c r="OJC193" s="180"/>
      <c r="OJD193" s="181"/>
      <c r="OJE193" s="180"/>
      <c r="OJF193" s="135"/>
      <c r="OJG193" s="180"/>
      <c r="OJH193" s="180"/>
      <c r="OJI193" s="181"/>
      <c r="OJJ193" s="180"/>
      <c r="OJK193" s="135"/>
      <c r="OJL193" s="180"/>
      <c r="OJM193" s="180"/>
      <c r="OJN193" s="181"/>
      <c r="OJO193" s="180"/>
      <c r="OJP193" s="135"/>
      <c r="OJQ193" s="180"/>
      <c r="OJR193" s="180"/>
      <c r="OJS193" s="181"/>
      <c r="OJT193" s="180"/>
      <c r="OJU193" s="135"/>
      <c r="OJV193" s="180"/>
      <c r="OJW193" s="180"/>
      <c r="OJX193" s="181"/>
      <c r="OJY193" s="180"/>
      <c r="OJZ193" s="135"/>
      <c r="OKA193" s="180"/>
      <c r="OKB193" s="180"/>
      <c r="OKC193" s="181"/>
      <c r="OKD193" s="180"/>
      <c r="OKE193" s="135"/>
      <c r="OKF193" s="180"/>
      <c r="OKG193" s="180"/>
      <c r="OKH193" s="181"/>
      <c r="OKI193" s="180"/>
      <c r="OKJ193" s="135"/>
      <c r="OKK193" s="180"/>
      <c r="OKL193" s="180"/>
      <c r="OKM193" s="181"/>
      <c r="OKN193" s="180"/>
      <c r="OKO193" s="135"/>
      <c r="OKP193" s="180"/>
      <c r="OKQ193" s="180"/>
      <c r="OKR193" s="181"/>
      <c r="OKS193" s="180"/>
      <c r="OKT193" s="135"/>
      <c r="OKU193" s="180"/>
      <c r="OKV193" s="180"/>
      <c r="OKW193" s="181"/>
      <c r="OKX193" s="180"/>
      <c r="OKY193" s="135"/>
      <c r="OKZ193" s="180"/>
      <c r="OLA193" s="180"/>
      <c r="OLB193" s="181"/>
      <c r="OLC193" s="180"/>
      <c r="OLD193" s="135"/>
      <c r="OLE193" s="180"/>
      <c r="OLF193" s="180"/>
      <c r="OLG193" s="181"/>
      <c r="OLH193" s="180"/>
      <c r="OLI193" s="135"/>
      <c r="OLJ193" s="180"/>
      <c r="OLK193" s="180"/>
      <c r="OLL193" s="181"/>
      <c r="OLM193" s="180"/>
      <c r="OLN193" s="135"/>
      <c r="OLO193" s="180"/>
      <c r="OLP193" s="180"/>
      <c r="OLQ193" s="181"/>
      <c r="OLR193" s="180"/>
      <c r="OLS193" s="135"/>
      <c r="OLT193" s="180"/>
      <c r="OLU193" s="180"/>
      <c r="OLV193" s="181"/>
      <c r="OLW193" s="180"/>
      <c r="OLX193" s="135"/>
      <c r="OLY193" s="180"/>
      <c r="OLZ193" s="180"/>
      <c r="OMA193" s="181"/>
      <c r="OMB193" s="180"/>
      <c r="OMC193" s="135"/>
      <c r="OMD193" s="180"/>
      <c r="OME193" s="180"/>
      <c r="OMF193" s="181"/>
      <c r="OMG193" s="180"/>
      <c r="OMH193" s="135"/>
      <c r="OMI193" s="180"/>
      <c r="OMJ193" s="180"/>
      <c r="OMK193" s="181"/>
      <c r="OML193" s="180"/>
      <c r="OMM193" s="135"/>
      <c r="OMN193" s="180"/>
      <c r="OMO193" s="180"/>
      <c r="OMP193" s="181"/>
      <c r="OMQ193" s="180"/>
      <c r="OMR193" s="135"/>
      <c r="OMS193" s="180"/>
      <c r="OMT193" s="180"/>
      <c r="OMU193" s="181"/>
      <c r="OMV193" s="180"/>
      <c r="OMW193" s="135"/>
      <c r="OMX193" s="180"/>
      <c r="OMY193" s="180"/>
      <c r="OMZ193" s="181"/>
      <c r="ONA193" s="180"/>
      <c r="ONB193" s="135"/>
      <c r="ONC193" s="180"/>
      <c r="OND193" s="180"/>
      <c r="ONE193" s="181"/>
      <c r="ONF193" s="180"/>
      <c r="ONG193" s="135"/>
      <c r="ONH193" s="180"/>
      <c r="ONI193" s="180"/>
      <c r="ONJ193" s="181"/>
      <c r="ONK193" s="180"/>
      <c r="ONL193" s="135"/>
      <c r="ONM193" s="180"/>
      <c r="ONN193" s="180"/>
      <c r="ONO193" s="181"/>
      <c r="ONP193" s="180"/>
      <c r="ONQ193" s="135"/>
      <c r="ONR193" s="180"/>
      <c r="ONS193" s="180"/>
      <c r="ONT193" s="181"/>
      <c r="ONU193" s="180"/>
      <c r="ONV193" s="135"/>
      <c r="ONW193" s="180"/>
      <c r="ONX193" s="180"/>
      <c r="ONY193" s="181"/>
      <c r="ONZ193" s="180"/>
      <c r="OOA193" s="135"/>
      <c r="OOB193" s="180"/>
      <c r="OOC193" s="180"/>
      <c r="OOD193" s="181"/>
      <c r="OOE193" s="180"/>
      <c r="OOF193" s="135"/>
      <c r="OOG193" s="180"/>
      <c r="OOH193" s="180"/>
      <c r="OOI193" s="181"/>
      <c r="OOJ193" s="180"/>
      <c r="OOK193" s="135"/>
      <c r="OOL193" s="180"/>
      <c r="OOM193" s="180"/>
      <c r="OON193" s="181"/>
      <c r="OOO193" s="180"/>
      <c r="OOP193" s="135"/>
      <c r="OOQ193" s="180"/>
      <c r="OOR193" s="180"/>
      <c r="OOS193" s="181"/>
      <c r="OOT193" s="180"/>
      <c r="OOU193" s="135"/>
      <c r="OOV193" s="180"/>
      <c r="OOW193" s="180"/>
      <c r="OOX193" s="181"/>
      <c r="OOY193" s="180"/>
      <c r="OOZ193" s="135"/>
      <c r="OPA193" s="180"/>
      <c r="OPB193" s="180"/>
      <c r="OPC193" s="181"/>
      <c r="OPD193" s="180"/>
      <c r="OPE193" s="135"/>
      <c r="OPF193" s="180"/>
      <c r="OPG193" s="180"/>
      <c r="OPH193" s="181"/>
      <c r="OPI193" s="180"/>
      <c r="OPJ193" s="135"/>
      <c r="OPK193" s="180"/>
      <c r="OPL193" s="180"/>
      <c r="OPM193" s="181"/>
      <c r="OPN193" s="180"/>
      <c r="OPO193" s="135"/>
      <c r="OPP193" s="180"/>
      <c r="OPQ193" s="180"/>
      <c r="OPR193" s="181"/>
      <c r="OPS193" s="180"/>
      <c r="OPT193" s="135"/>
      <c r="OPU193" s="180"/>
      <c r="OPV193" s="180"/>
      <c r="OPW193" s="181"/>
      <c r="OPX193" s="180"/>
      <c r="OPY193" s="135"/>
      <c r="OPZ193" s="180"/>
      <c r="OQA193" s="180"/>
      <c r="OQB193" s="181"/>
      <c r="OQC193" s="180"/>
      <c r="OQD193" s="135"/>
      <c r="OQE193" s="180"/>
      <c r="OQF193" s="180"/>
      <c r="OQG193" s="181"/>
      <c r="OQH193" s="180"/>
      <c r="OQI193" s="135"/>
      <c r="OQJ193" s="180"/>
      <c r="OQK193" s="180"/>
      <c r="OQL193" s="181"/>
      <c r="OQM193" s="180"/>
      <c r="OQN193" s="135"/>
      <c r="OQO193" s="180"/>
      <c r="OQP193" s="180"/>
      <c r="OQQ193" s="181"/>
      <c r="OQR193" s="180"/>
      <c r="OQS193" s="135"/>
      <c r="OQT193" s="180"/>
      <c r="OQU193" s="180"/>
      <c r="OQV193" s="181"/>
      <c r="OQW193" s="180"/>
      <c r="OQX193" s="135"/>
      <c r="OQY193" s="180"/>
      <c r="OQZ193" s="180"/>
      <c r="ORA193" s="181"/>
      <c r="ORB193" s="180"/>
      <c r="ORC193" s="135"/>
      <c r="ORD193" s="180"/>
      <c r="ORE193" s="180"/>
      <c r="ORF193" s="181"/>
      <c r="ORG193" s="180"/>
      <c r="ORH193" s="135"/>
      <c r="ORI193" s="180"/>
      <c r="ORJ193" s="180"/>
      <c r="ORK193" s="181"/>
      <c r="ORL193" s="180"/>
      <c r="ORM193" s="135"/>
      <c r="ORN193" s="180"/>
      <c r="ORO193" s="180"/>
      <c r="ORP193" s="181"/>
      <c r="ORQ193" s="180"/>
      <c r="ORR193" s="135"/>
      <c r="ORS193" s="180"/>
      <c r="ORT193" s="180"/>
      <c r="ORU193" s="181"/>
      <c r="ORV193" s="180"/>
      <c r="ORW193" s="135"/>
      <c r="ORX193" s="180"/>
      <c r="ORY193" s="180"/>
      <c r="ORZ193" s="181"/>
      <c r="OSA193" s="180"/>
      <c r="OSB193" s="135"/>
      <c r="OSC193" s="180"/>
      <c r="OSD193" s="180"/>
      <c r="OSE193" s="181"/>
      <c r="OSF193" s="180"/>
      <c r="OSG193" s="135"/>
      <c r="OSH193" s="180"/>
      <c r="OSI193" s="180"/>
      <c r="OSJ193" s="181"/>
      <c r="OSK193" s="180"/>
      <c r="OSL193" s="135"/>
      <c r="OSM193" s="180"/>
      <c r="OSN193" s="180"/>
      <c r="OSO193" s="181"/>
      <c r="OSP193" s="180"/>
      <c r="OSQ193" s="135"/>
      <c r="OSR193" s="180"/>
      <c r="OSS193" s="180"/>
      <c r="OST193" s="181"/>
      <c r="OSU193" s="180"/>
      <c r="OSV193" s="135"/>
      <c r="OSW193" s="180"/>
      <c r="OSX193" s="180"/>
      <c r="OSY193" s="181"/>
      <c r="OSZ193" s="180"/>
      <c r="OTA193" s="135"/>
      <c r="OTB193" s="180"/>
      <c r="OTC193" s="180"/>
      <c r="OTD193" s="181"/>
      <c r="OTE193" s="180"/>
      <c r="OTF193" s="135"/>
      <c r="OTG193" s="180"/>
      <c r="OTH193" s="180"/>
      <c r="OTI193" s="181"/>
      <c r="OTJ193" s="180"/>
      <c r="OTK193" s="135"/>
      <c r="OTL193" s="180"/>
      <c r="OTM193" s="180"/>
      <c r="OTN193" s="181"/>
      <c r="OTO193" s="180"/>
      <c r="OTP193" s="135"/>
      <c r="OTQ193" s="180"/>
      <c r="OTR193" s="180"/>
      <c r="OTS193" s="181"/>
      <c r="OTT193" s="180"/>
      <c r="OTU193" s="135"/>
      <c r="OTV193" s="180"/>
      <c r="OTW193" s="180"/>
      <c r="OTX193" s="181"/>
      <c r="OTY193" s="180"/>
      <c r="OTZ193" s="135"/>
      <c r="OUA193" s="180"/>
      <c r="OUB193" s="180"/>
      <c r="OUC193" s="181"/>
      <c r="OUD193" s="180"/>
      <c r="OUE193" s="135"/>
      <c r="OUF193" s="180"/>
      <c r="OUG193" s="180"/>
      <c r="OUH193" s="181"/>
      <c r="OUI193" s="180"/>
      <c r="OUJ193" s="135"/>
      <c r="OUK193" s="180"/>
      <c r="OUL193" s="180"/>
      <c r="OUM193" s="181"/>
      <c r="OUN193" s="180"/>
      <c r="OUO193" s="135"/>
      <c r="OUP193" s="180"/>
      <c r="OUQ193" s="180"/>
      <c r="OUR193" s="181"/>
      <c r="OUS193" s="180"/>
      <c r="OUT193" s="135"/>
      <c r="OUU193" s="180"/>
      <c r="OUV193" s="180"/>
      <c r="OUW193" s="181"/>
      <c r="OUX193" s="180"/>
      <c r="OUY193" s="135"/>
      <c r="OUZ193" s="180"/>
      <c r="OVA193" s="180"/>
      <c r="OVB193" s="181"/>
      <c r="OVC193" s="180"/>
      <c r="OVD193" s="135"/>
      <c r="OVE193" s="180"/>
      <c r="OVF193" s="180"/>
      <c r="OVG193" s="181"/>
      <c r="OVH193" s="180"/>
      <c r="OVI193" s="135"/>
      <c r="OVJ193" s="180"/>
      <c r="OVK193" s="180"/>
      <c r="OVL193" s="181"/>
      <c r="OVM193" s="180"/>
      <c r="OVN193" s="135"/>
      <c r="OVO193" s="180"/>
      <c r="OVP193" s="180"/>
      <c r="OVQ193" s="181"/>
      <c r="OVR193" s="180"/>
      <c r="OVS193" s="135"/>
      <c r="OVT193" s="180"/>
      <c r="OVU193" s="180"/>
      <c r="OVV193" s="181"/>
      <c r="OVW193" s="180"/>
      <c r="OVX193" s="135"/>
      <c r="OVY193" s="180"/>
      <c r="OVZ193" s="180"/>
      <c r="OWA193" s="181"/>
      <c r="OWB193" s="180"/>
      <c r="OWC193" s="135"/>
      <c r="OWD193" s="180"/>
      <c r="OWE193" s="180"/>
      <c r="OWF193" s="181"/>
      <c r="OWG193" s="180"/>
      <c r="OWH193" s="135"/>
      <c r="OWI193" s="180"/>
      <c r="OWJ193" s="180"/>
      <c r="OWK193" s="181"/>
      <c r="OWL193" s="180"/>
      <c r="OWM193" s="135"/>
      <c r="OWN193" s="180"/>
      <c r="OWO193" s="180"/>
      <c r="OWP193" s="181"/>
      <c r="OWQ193" s="180"/>
      <c r="OWR193" s="135"/>
      <c r="OWS193" s="180"/>
      <c r="OWT193" s="180"/>
      <c r="OWU193" s="181"/>
      <c r="OWV193" s="180"/>
      <c r="OWW193" s="135"/>
      <c r="OWX193" s="180"/>
      <c r="OWY193" s="180"/>
      <c r="OWZ193" s="181"/>
      <c r="OXA193" s="180"/>
      <c r="OXB193" s="135"/>
      <c r="OXC193" s="180"/>
      <c r="OXD193" s="180"/>
      <c r="OXE193" s="181"/>
      <c r="OXF193" s="180"/>
      <c r="OXG193" s="135"/>
      <c r="OXH193" s="180"/>
      <c r="OXI193" s="180"/>
      <c r="OXJ193" s="181"/>
      <c r="OXK193" s="180"/>
      <c r="OXL193" s="135"/>
      <c r="OXM193" s="180"/>
      <c r="OXN193" s="180"/>
      <c r="OXO193" s="181"/>
      <c r="OXP193" s="180"/>
      <c r="OXQ193" s="135"/>
      <c r="OXR193" s="180"/>
      <c r="OXS193" s="180"/>
      <c r="OXT193" s="181"/>
      <c r="OXU193" s="180"/>
      <c r="OXV193" s="135"/>
      <c r="OXW193" s="180"/>
      <c r="OXX193" s="180"/>
      <c r="OXY193" s="181"/>
      <c r="OXZ193" s="180"/>
      <c r="OYA193" s="135"/>
      <c r="OYB193" s="180"/>
      <c r="OYC193" s="180"/>
      <c r="OYD193" s="181"/>
      <c r="OYE193" s="180"/>
      <c r="OYF193" s="135"/>
      <c r="OYG193" s="180"/>
      <c r="OYH193" s="180"/>
      <c r="OYI193" s="181"/>
      <c r="OYJ193" s="180"/>
      <c r="OYK193" s="135"/>
      <c r="OYL193" s="180"/>
      <c r="OYM193" s="180"/>
      <c r="OYN193" s="181"/>
      <c r="OYO193" s="180"/>
      <c r="OYP193" s="135"/>
      <c r="OYQ193" s="180"/>
      <c r="OYR193" s="180"/>
      <c r="OYS193" s="181"/>
      <c r="OYT193" s="180"/>
      <c r="OYU193" s="135"/>
      <c r="OYV193" s="180"/>
      <c r="OYW193" s="180"/>
      <c r="OYX193" s="181"/>
      <c r="OYY193" s="180"/>
      <c r="OYZ193" s="135"/>
      <c r="OZA193" s="180"/>
      <c r="OZB193" s="180"/>
      <c r="OZC193" s="181"/>
      <c r="OZD193" s="180"/>
      <c r="OZE193" s="135"/>
      <c r="OZF193" s="180"/>
      <c r="OZG193" s="180"/>
      <c r="OZH193" s="181"/>
      <c r="OZI193" s="180"/>
      <c r="OZJ193" s="135"/>
      <c r="OZK193" s="180"/>
      <c r="OZL193" s="180"/>
      <c r="OZM193" s="181"/>
      <c r="OZN193" s="180"/>
      <c r="OZO193" s="135"/>
      <c r="OZP193" s="180"/>
      <c r="OZQ193" s="180"/>
      <c r="OZR193" s="181"/>
      <c r="OZS193" s="180"/>
      <c r="OZT193" s="135"/>
      <c r="OZU193" s="180"/>
      <c r="OZV193" s="180"/>
      <c r="OZW193" s="181"/>
      <c r="OZX193" s="180"/>
      <c r="OZY193" s="135"/>
      <c r="OZZ193" s="180"/>
      <c r="PAA193" s="180"/>
      <c r="PAB193" s="181"/>
      <c r="PAC193" s="180"/>
      <c r="PAD193" s="135"/>
      <c r="PAE193" s="180"/>
      <c r="PAF193" s="180"/>
      <c r="PAG193" s="181"/>
      <c r="PAH193" s="180"/>
      <c r="PAI193" s="135"/>
      <c r="PAJ193" s="180"/>
      <c r="PAK193" s="180"/>
      <c r="PAL193" s="181"/>
      <c r="PAM193" s="180"/>
      <c r="PAN193" s="135"/>
      <c r="PAO193" s="180"/>
      <c r="PAP193" s="180"/>
      <c r="PAQ193" s="181"/>
      <c r="PAR193" s="180"/>
      <c r="PAS193" s="135"/>
      <c r="PAT193" s="180"/>
      <c r="PAU193" s="180"/>
      <c r="PAV193" s="181"/>
      <c r="PAW193" s="180"/>
      <c r="PAX193" s="135"/>
      <c r="PAY193" s="180"/>
      <c r="PAZ193" s="180"/>
      <c r="PBA193" s="181"/>
      <c r="PBB193" s="180"/>
      <c r="PBC193" s="135"/>
      <c r="PBD193" s="180"/>
      <c r="PBE193" s="180"/>
      <c r="PBF193" s="181"/>
      <c r="PBG193" s="180"/>
      <c r="PBH193" s="135"/>
      <c r="PBI193" s="180"/>
      <c r="PBJ193" s="180"/>
      <c r="PBK193" s="181"/>
      <c r="PBL193" s="180"/>
      <c r="PBM193" s="135"/>
      <c r="PBN193" s="180"/>
      <c r="PBO193" s="180"/>
      <c r="PBP193" s="181"/>
      <c r="PBQ193" s="180"/>
      <c r="PBR193" s="135"/>
      <c r="PBS193" s="180"/>
      <c r="PBT193" s="180"/>
      <c r="PBU193" s="181"/>
      <c r="PBV193" s="180"/>
      <c r="PBW193" s="135"/>
      <c r="PBX193" s="180"/>
      <c r="PBY193" s="180"/>
      <c r="PBZ193" s="181"/>
      <c r="PCA193" s="180"/>
      <c r="PCB193" s="135"/>
      <c r="PCC193" s="180"/>
      <c r="PCD193" s="180"/>
      <c r="PCE193" s="181"/>
      <c r="PCF193" s="180"/>
      <c r="PCG193" s="135"/>
      <c r="PCH193" s="180"/>
      <c r="PCI193" s="180"/>
      <c r="PCJ193" s="181"/>
      <c r="PCK193" s="180"/>
      <c r="PCL193" s="135"/>
      <c r="PCM193" s="180"/>
      <c r="PCN193" s="180"/>
      <c r="PCO193" s="181"/>
      <c r="PCP193" s="180"/>
      <c r="PCQ193" s="135"/>
      <c r="PCR193" s="180"/>
      <c r="PCS193" s="180"/>
      <c r="PCT193" s="181"/>
      <c r="PCU193" s="180"/>
      <c r="PCV193" s="135"/>
      <c r="PCW193" s="180"/>
      <c r="PCX193" s="180"/>
      <c r="PCY193" s="181"/>
      <c r="PCZ193" s="180"/>
      <c r="PDA193" s="135"/>
      <c r="PDB193" s="180"/>
      <c r="PDC193" s="180"/>
      <c r="PDD193" s="181"/>
      <c r="PDE193" s="180"/>
      <c r="PDF193" s="135"/>
      <c r="PDG193" s="180"/>
      <c r="PDH193" s="180"/>
      <c r="PDI193" s="181"/>
      <c r="PDJ193" s="180"/>
      <c r="PDK193" s="135"/>
      <c r="PDL193" s="180"/>
      <c r="PDM193" s="180"/>
      <c r="PDN193" s="181"/>
      <c r="PDO193" s="180"/>
      <c r="PDP193" s="135"/>
      <c r="PDQ193" s="180"/>
      <c r="PDR193" s="180"/>
      <c r="PDS193" s="181"/>
      <c r="PDT193" s="180"/>
      <c r="PDU193" s="135"/>
      <c r="PDV193" s="180"/>
      <c r="PDW193" s="180"/>
      <c r="PDX193" s="181"/>
      <c r="PDY193" s="180"/>
      <c r="PDZ193" s="135"/>
      <c r="PEA193" s="180"/>
      <c r="PEB193" s="180"/>
      <c r="PEC193" s="181"/>
      <c r="PED193" s="180"/>
      <c r="PEE193" s="135"/>
      <c r="PEF193" s="180"/>
      <c r="PEG193" s="180"/>
      <c r="PEH193" s="181"/>
      <c r="PEI193" s="180"/>
      <c r="PEJ193" s="135"/>
      <c r="PEK193" s="180"/>
      <c r="PEL193" s="180"/>
      <c r="PEM193" s="181"/>
      <c r="PEN193" s="180"/>
      <c r="PEO193" s="135"/>
      <c r="PEP193" s="180"/>
      <c r="PEQ193" s="180"/>
      <c r="PER193" s="181"/>
      <c r="PES193" s="180"/>
      <c r="PET193" s="135"/>
      <c r="PEU193" s="180"/>
      <c r="PEV193" s="180"/>
      <c r="PEW193" s="181"/>
      <c r="PEX193" s="180"/>
      <c r="PEY193" s="135"/>
      <c r="PEZ193" s="180"/>
      <c r="PFA193" s="180"/>
      <c r="PFB193" s="181"/>
      <c r="PFC193" s="180"/>
      <c r="PFD193" s="135"/>
      <c r="PFE193" s="180"/>
      <c r="PFF193" s="180"/>
      <c r="PFG193" s="181"/>
      <c r="PFH193" s="180"/>
      <c r="PFI193" s="135"/>
      <c r="PFJ193" s="180"/>
      <c r="PFK193" s="180"/>
      <c r="PFL193" s="181"/>
      <c r="PFM193" s="180"/>
      <c r="PFN193" s="135"/>
      <c r="PFO193" s="180"/>
      <c r="PFP193" s="180"/>
      <c r="PFQ193" s="181"/>
      <c r="PFR193" s="180"/>
      <c r="PFS193" s="135"/>
      <c r="PFT193" s="180"/>
      <c r="PFU193" s="180"/>
      <c r="PFV193" s="181"/>
      <c r="PFW193" s="180"/>
      <c r="PFX193" s="135"/>
      <c r="PFY193" s="180"/>
      <c r="PFZ193" s="180"/>
      <c r="PGA193" s="181"/>
      <c r="PGB193" s="180"/>
      <c r="PGC193" s="135"/>
      <c r="PGD193" s="180"/>
      <c r="PGE193" s="180"/>
      <c r="PGF193" s="181"/>
      <c r="PGG193" s="180"/>
      <c r="PGH193" s="135"/>
      <c r="PGI193" s="180"/>
      <c r="PGJ193" s="180"/>
      <c r="PGK193" s="181"/>
      <c r="PGL193" s="180"/>
      <c r="PGM193" s="135"/>
      <c r="PGN193" s="180"/>
      <c r="PGO193" s="180"/>
      <c r="PGP193" s="181"/>
      <c r="PGQ193" s="180"/>
      <c r="PGR193" s="135"/>
      <c r="PGS193" s="180"/>
      <c r="PGT193" s="180"/>
      <c r="PGU193" s="181"/>
      <c r="PGV193" s="180"/>
      <c r="PGW193" s="135"/>
      <c r="PGX193" s="180"/>
      <c r="PGY193" s="180"/>
      <c r="PGZ193" s="181"/>
      <c r="PHA193" s="180"/>
      <c r="PHB193" s="135"/>
      <c r="PHC193" s="180"/>
      <c r="PHD193" s="180"/>
      <c r="PHE193" s="181"/>
      <c r="PHF193" s="180"/>
      <c r="PHG193" s="135"/>
      <c r="PHH193" s="180"/>
      <c r="PHI193" s="180"/>
      <c r="PHJ193" s="181"/>
      <c r="PHK193" s="180"/>
      <c r="PHL193" s="135"/>
      <c r="PHM193" s="180"/>
      <c r="PHN193" s="180"/>
      <c r="PHO193" s="181"/>
      <c r="PHP193" s="180"/>
      <c r="PHQ193" s="135"/>
      <c r="PHR193" s="180"/>
      <c r="PHS193" s="180"/>
      <c r="PHT193" s="181"/>
      <c r="PHU193" s="180"/>
      <c r="PHV193" s="135"/>
      <c r="PHW193" s="180"/>
      <c r="PHX193" s="180"/>
      <c r="PHY193" s="181"/>
      <c r="PHZ193" s="180"/>
      <c r="PIA193" s="135"/>
      <c r="PIB193" s="180"/>
      <c r="PIC193" s="180"/>
      <c r="PID193" s="181"/>
      <c r="PIE193" s="180"/>
      <c r="PIF193" s="135"/>
      <c r="PIG193" s="180"/>
      <c r="PIH193" s="180"/>
      <c r="PII193" s="181"/>
      <c r="PIJ193" s="180"/>
      <c r="PIK193" s="135"/>
      <c r="PIL193" s="180"/>
      <c r="PIM193" s="180"/>
      <c r="PIN193" s="181"/>
      <c r="PIO193" s="180"/>
      <c r="PIP193" s="135"/>
      <c r="PIQ193" s="180"/>
      <c r="PIR193" s="180"/>
      <c r="PIS193" s="181"/>
      <c r="PIT193" s="180"/>
      <c r="PIU193" s="135"/>
      <c r="PIV193" s="180"/>
      <c r="PIW193" s="180"/>
      <c r="PIX193" s="181"/>
      <c r="PIY193" s="180"/>
      <c r="PIZ193" s="135"/>
      <c r="PJA193" s="180"/>
      <c r="PJB193" s="180"/>
      <c r="PJC193" s="181"/>
      <c r="PJD193" s="180"/>
      <c r="PJE193" s="135"/>
      <c r="PJF193" s="180"/>
      <c r="PJG193" s="180"/>
      <c r="PJH193" s="181"/>
      <c r="PJI193" s="180"/>
      <c r="PJJ193" s="135"/>
      <c r="PJK193" s="180"/>
      <c r="PJL193" s="180"/>
      <c r="PJM193" s="181"/>
      <c r="PJN193" s="180"/>
      <c r="PJO193" s="135"/>
      <c r="PJP193" s="180"/>
      <c r="PJQ193" s="180"/>
      <c r="PJR193" s="181"/>
      <c r="PJS193" s="180"/>
      <c r="PJT193" s="135"/>
      <c r="PJU193" s="180"/>
      <c r="PJV193" s="180"/>
      <c r="PJW193" s="181"/>
      <c r="PJX193" s="180"/>
      <c r="PJY193" s="135"/>
      <c r="PJZ193" s="180"/>
      <c r="PKA193" s="180"/>
      <c r="PKB193" s="181"/>
      <c r="PKC193" s="180"/>
      <c r="PKD193" s="135"/>
      <c r="PKE193" s="180"/>
      <c r="PKF193" s="180"/>
      <c r="PKG193" s="181"/>
      <c r="PKH193" s="180"/>
      <c r="PKI193" s="135"/>
      <c r="PKJ193" s="180"/>
      <c r="PKK193" s="180"/>
      <c r="PKL193" s="181"/>
      <c r="PKM193" s="180"/>
      <c r="PKN193" s="135"/>
      <c r="PKO193" s="180"/>
      <c r="PKP193" s="180"/>
      <c r="PKQ193" s="181"/>
      <c r="PKR193" s="180"/>
      <c r="PKS193" s="135"/>
      <c r="PKT193" s="180"/>
      <c r="PKU193" s="180"/>
      <c r="PKV193" s="181"/>
      <c r="PKW193" s="180"/>
      <c r="PKX193" s="135"/>
      <c r="PKY193" s="180"/>
      <c r="PKZ193" s="180"/>
      <c r="PLA193" s="181"/>
      <c r="PLB193" s="180"/>
      <c r="PLC193" s="135"/>
      <c r="PLD193" s="180"/>
      <c r="PLE193" s="180"/>
      <c r="PLF193" s="181"/>
      <c r="PLG193" s="180"/>
      <c r="PLH193" s="135"/>
      <c r="PLI193" s="180"/>
      <c r="PLJ193" s="180"/>
      <c r="PLK193" s="181"/>
      <c r="PLL193" s="180"/>
      <c r="PLM193" s="135"/>
      <c r="PLN193" s="180"/>
      <c r="PLO193" s="180"/>
      <c r="PLP193" s="181"/>
      <c r="PLQ193" s="180"/>
      <c r="PLR193" s="135"/>
      <c r="PLS193" s="180"/>
      <c r="PLT193" s="180"/>
      <c r="PLU193" s="181"/>
      <c r="PLV193" s="180"/>
      <c r="PLW193" s="135"/>
      <c r="PLX193" s="180"/>
      <c r="PLY193" s="180"/>
      <c r="PLZ193" s="181"/>
      <c r="PMA193" s="180"/>
      <c r="PMB193" s="135"/>
      <c r="PMC193" s="180"/>
      <c r="PMD193" s="180"/>
      <c r="PME193" s="181"/>
      <c r="PMF193" s="180"/>
      <c r="PMG193" s="135"/>
      <c r="PMH193" s="180"/>
      <c r="PMI193" s="180"/>
      <c r="PMJ193" s="181"/>
      <c r="PMK193" s="180"/>
      <c r="PML193" s="135"/>
      <c r="PMM193" s="180"/>
      <c r="PMN193" s="180"/>
      <c r="PMO193" s="181"/>
      <c r="PMP193" s="180"/>
      <c r="PMQ193" s="135"/>
      <c r="PMR193" s="180"/>
      <c r="PMS193" s="180"/>
      <c r="PMT193" s="181"/>
      <c r="PMU193" s="180"/>
      <c r="PMV193" s="135"/>
      <c r="PMW193" s="180"/>
      <c r="PMX193" s="180"/>
      <c r="PMY193" s="181"/>
      <c r="PMZ193" s="180"/>
      <c r="PNA193" s="135"/>
      <c r="PNB193" s="180"/>
      <c r="PNC193" s="180"/>
      <c r="PND193" s="181"/>
      <c r="PNE193" s="180"/>
      <c r="PNF193" s="135"/>
      <c r="PNG193" s="180"/>
      <c r="PNH193" s="180"/>
      <c r="PNI193" s="181"/>
      <c r="PNJ193" s="180"/>
      <c r="PNK193" s="135"/>
      <c r="PNL193" s="180"/>
      <c r="PNM193" s="180"/>
      <c r="PNN193" s="181"/>
      <c r="PNO193" s="180"/>
      <c r="PNP193" s="135"/>
      <c r="PNQ193" s="180"/>
      <c r="PNR193" s="180"/>
      <c r="PNS193" s="181"/>
      <c r="PNT193" s="180"/>
      <c r="PNU193" s="135"/>
      <c r="PNV193" s="180"/>
      <c r="PNW193" s="180"/>
      <c r="PNX193" s="181"/>
      <c r="PNY193" s="180"/>
      <c r="PNZ193" s="135"/>
      <c r="POA193" s="180"/>
      <c r="POB193" s="180"/>
      <c r="POC193" s="181"/>
      <c r="POD193" s="180"/>
      <c r="POE193" s="135"/>
      <c r="POF193" s="180"/>
      <c r="POG193" s="180"/>
      <c r="POH193" s="181"/>
      <c r="POI193" s="180"/>
      <c r="POJ193" s="135"/>
      <c r="POK193" s="180"/>
      <c r="POL193" s="180"/>
      <c r="POM193" s="181"/>
      <c r="PON193" s="180"/>
      <c r="POO193" s="135"/>
      <c r="POP193" s="180"/>
      <c r="POQ193" s="180"/>
      <c r="POR193" s="181"/>
      <c r="POS193" s="180"/>
      <c r="POT193" s="135"/>
      <c r="POU193" s="180"/>
      <c r="POV193" s="180"/>
      <c r="POW193" s="181"/>
      <c r="POX193" s="180"/>
      <c r="POY193" s="135"/>
      <c r="POZ193" s="180"/>
      <c r="PPA193" s="180"/>
      <c r="PPB193" s="181"/>
      <c r="PPC193" s="180"/>
      <c r="PPD193" s="135"/>
      <c r="PPE193" s="180"/>
      <c r="PPF193" s="180"/>
      <c r="PPG193" s="181"/>
      <c r="PPH193" s="180"/>
      <c r="PPI193" s="135"/>
      <c r="PPJ193" s="180"/>
      <c r="PPK193" s="180"/>
      <c r="PPL193" s="181"/>
      <c r="PPM193" s="180"/>
      <c r="PPN193" s="135"/>
      <c r="PPO193" s="180"/>
      <c r="PPP193" s="180"/>
      <c r="PPQ193" s="181"/>
      <c r="PPR193" s="180"/>
      <c r="PPS193" s="135"/>
      <c r="PPT193" s="180"/>
      <c r="PPU193" s="180"/>
      <c r="PPV193" s="181"/>
      <c r="PPW193" s="180"/>
      <c r="PPX193" s="135"/>
      <c r="PPY193" s="180"/>
      <c r="PPZ193" s="180"/>
      <c r="PQA193" s="181"/>
      <c r="PQB193" s="180"/>
      <c r="PQC193" s="135"/>
      <c r="PQD193" s="180"/>
      <c r="PQE193" s="180"/>
      <c r="PQF193" s="181"/>
      <c r="PQG193" s="180"/>
      <c r="PQH193" s="135"/>
      <c r="PQI193" s="180"/>
      <c r="PQJ193" s="180"/>
      <c r="PQK193" s="181"/>
      <c r="PQL193" s="180"/>
      <c r="PQM193" s="135"/>
      <c r="PQN193" s="180"/>
      <c r="PQO193" s="180"/>
      <c r="PQP193" s="181"/>
      <c r="PQQ193" s="180"/>
      <c r="PQR193" s="135"/>
      <c r="PQS193" s="180"/>
      <c r="PQT193" s="180"/>
      <c r="PQU193" s="181"/>
      <c r="PQV193" s="180"/>
      <c r="PQW193" s="135"/>
      <c r="PQX193" s="180"/>
      <c r="PQY193" s="180"/>
      <c r="PQZ193" s="181"/>
      <c r="PRA193" s="180"/>
      <c r="PRB193" s="135"/>
      <c r="PRC193" s="180"/>
      <c r="PRD193" s="180"/>
      <c r="PRE193" s="181"/>
      <c r="PRF193" s="180"/>
      <c r="PRG193" s="135"/>
      <c r="PRH193" s="180"/>
      <c r="PRI193" s="180"/>
      <c r="PRJ193" s="181"/>
      <c r="PRK193" s="180"/>
      <c r="PRL193" s="135"/>
      <c r="PRM193" s="180"/>
      <c r="PRN193" s="180"/>
      <c r="PRO193" s="181"/>
      <c r="PRP193" s="180"/>
      <c r="PRQ193" s="135"/>
      <c r="PRR193" s="180"/>
      <c r="PRS193" s="180"/>
      <c r="PRT193" s="181"/>
      <c r="PRU193" s="180"/>
      <c r="PRV193" s="135"/>
      <c r="PRW193" s="180"/>
      <c r="PRX193" s="180"/>
      <c r="PRY193" s="181"/>
      <c r="PRZ193" s="180"/>
      <c r="PSA193" s="135"/>
      <c r="PSB193" s="180"/>
      <c r="PSC193" s="180"/>
      <c r="PSD193" s="181"/>
      <c r="PSE193" s="180"/>
      <c r="PSF193" s="135"/>
      <c r="PSG193" s="180"/>
      <c r="PSH193" s="180"/>
      <c r="PSI193" s="181"/>
      <c r="PSJ193" s="180"/>
      <c r="PSK193" s="135"/>
      <c r="PSL193" s="180"/>
      <c r="PSM193" s="180"/>
      <c r="PSN193" s="181"/>
      <c r="PSO193" s="180"/>
      <c r="PSP193" s="135"/>
      <c r="PSQ193" s="180"/>
      <c r="PSR193" s="180"/>
      <c r="PSS193" s="181"/>
      <c r="PST193" s="180"/>
      <c r="PSU193" s="135"/>
      <c r="PSV193" s="180"/>
      <c r="PSW193" s="180"/>
      <c r="PSX193" s="181"/>
      <c r="PSY193" s="180"/>
      <c r="PSZ193" s="135"/>
      <c r="PTA193" s="180"/>
      <c r="PTB193" s="180"/>
      <c r="PTC193" s="181"/>
      <c r="PTD193" s="180"/>
      <c r="PTE193" s="135"/>
      <c r="PTF193" s="180"/>
      <c r="PTG193" s="180"/>
      <c r="PTH193" s="181"/>
      <c r="PTI193" s="180"/>
      <c r="PTJ193" s="135"/>
      <c r="PTK193" s="180"/>
      <c r="PTL193" s="180"/>
      <c r="PTM193" s="181"/>
      <c r="PTN193" s="180"/>
      <c r="PTO193" s="135"/>
      <c r="PTP193" s="180"/>
      <c r="PTQ193" s="180"/>
      <c r="PTR193" s="181"/>
      <c r="PTS193" s="180"/>
      <c r="PTT193" s="135"/>
      <c r="PTU193" s="180"/>
      <c r="PTV193" s="180"/>
      <c r="PTW193" s="181"/>
      <c r="PTX193" s="180"/>
      <c r="PTY193" s="135"/>
      <c r="PTZ193" s="180"/>
      <c r="PUA193" s="180"/>
      <c r="PUB193" s="181"/>
      <c r="PUC193" s="180"/>
      <c r="PUD193" s="135"/>
      <c r="PUE193" s="180"/>
      <c r="PUF193" s="180"/>
      <c r="PUG193" s="181"/>
      <c r="PUH193" s="180"/>
      <c r="PUI193" s="135"/>
      <c r="PUJ193" s="180"/>
      <c r="PUK193" s="180"/>
      <c r="PUL193" s="181"/>
      <c r="PUM193" s="180"/>
      <c r="PUN193" s="135"/>
      <c r="PUO193" s="180"/>
      <c r="PUP193" s="180"/>
      <c r="PUQ193" s="181"/>
      <c r="PUR193" s="180"/>
      <c r="PUS193" s="135"/>
      <c r="PUT193" s="180"/>
      <c r="PUU193" s="180"/>
      <c r="PUV193" s="181"/>
      <c r="PUW193" s="180"/>
      <c r="PUX193" s="135"/>
      <c r="PUY193" s="180"/>
      <c r="PUZ193" s="180"/>
      <c r="PVA193" s="181"/>
      <c r="PVB193" s="180"/>
      <c r="PVC193" s="135"/>
      <c r="PVD193" s="180"/>
      <c r="PVE193" s="180"/>
      <c r="PVF193" s="181"/>
      <c r="PVG193" s="180"/>
      <c r="PVH193" s="135"/>
      <c r="PVI193" s="180"/>
      <c r="PVJ193" s="180"/>
      <c r="PVK193" s="181"/>
      <c r="PVL193" s="180"/>
      <c r="PVM193" s="135"/>
      <c r="PVN193" s="180"/>
      <c r="PVO193" s="180"/>
      <c r="PVP193" s="181"/>
      <c r="PVQ193" s="180"/>
      <c r="PVR193" s="135"/>
      <c r="PVS193" s="180"/>
      <c r="PVT193" s="180"/>
      <c r="PVU193" s="181"/>
      <c r="PVV193" s="180"/>
      <c r="PVW193" s="135"/>
      <c r="PVX193" s="180"/>
      <c r="PVY193" s="180"/>
      <c r="PVZ193" s="181"/>
      <c r="PWA193" s="180"/>
      <c r="PWB193" s="135"/>
      <c r="PWC193" s="180"/>
      <c r="PWD193" s="180"/>
      <c r="PWE193" s="181"/>
      <c r="PWF193" s="180"/>
      <c r="PWG193" s="135"/>
      <c r="PWH193" s="180"/>
      <c r="PWI193" s="180"/>
      <c r="PWJ193" s="181"/>
      <c r="PWK193" s="180"/>
      <c r="PWL193" s="135"/>
      <c r="PWM193" s="180"/>
      <c r="PWN193" s="180"/>
      <c r="PWO193" s="181"/>
      <c r="PWP193" s="180"/>
      <c r="PWQ193" s="135"/>
      <c r="PWR193" s="180"/>
      <c r="PWS193" s="180"/>
      <c r="PWT193" s="181"/>
      <c r="PWU193" s="180"/>
      <c r="PWV193" s="135"/>
      <c r="PWW193" s="180"/>
      <c r="PWX193" s="180"/>
      <c r="PWY193" s="181"/>
      <c r="PWZ193" s="180"/>
      <c r="PXA193" s="135"/>
      <c r="PXB193" s="180"/>
      <c r="PXC193" s="180"/>
      <c r="PXD193" s="181"/>
      <c r="PXE193" s="180"/>
      <c r="PXF193" s="135"/>
      <c r="PXG193" s="180"/>
      <c r="PXH193" s="180"/>
      <c r="PXI193" s="181"/>
      <c r="PXJ193" s="180"/>
      <c r="PXK193" s="135"/>
      <c r="PXL193" s="180"/>
      <c r="PXM193" s="180"/>
      <c r="PXN193" s="181"/>
      <c r="PXO193" s="180"/>
      <c r="PXP193" s="135"/>
      <c r="PXQ193" s="180"/>
      <c r="PXR193" s="180"/>
      <c r="PXS193" s="181"/>
      <c r="PXT193" s="180"/>
      <c r="PXU193" s="135"/>
      <c r="PXV193" s="180"/>
      <c r="PXW193" s="180"/>
      <c r="PXX193" s="181"/>
      <c r="PXY193" s="180"/>
      <c r="PXZ193" s="135"/>
      <c r="PYA193" s="180"/>
      <c r="PYB193" s="180"/>
      <c r="PYC193" s="181"/>
      <c r="PYD193" s="180"/>
      <c r="PYE193" s="135"/>
      <c r="PYF193" s="180"/>
      <c r="PYG193" s="180"/>
      <c r="PYH193" s="181"/>
      <c r="PYI193" s="180"/>
      <c r="PYJ193" s="135"/>
      <c r="PYK193" s="180"/>
      <c r="PYL193" s="180"/>
      <c r="PYM193" s="181"/>
      <c r="PYN193" s="180"/>
      <c r="PYO193" s="135"/>
      <c r="PYP193" s="180"/>
      <c r="PYQ193" s="180"/>
      <c r="PYR193" s="181"/>
      <c r="PYS193" s="180"/>
      <c r="PYT193" s="135"/>
      <c r="PYU193" s="180"/>
      <c r="PYV193" s="180"/>
      <c r="PYW193" s="181"/>
      <c r="PYX193" s="180"/>
      <c r="PYY193" s="135"/>
      <c r="PYZ193" s="180"/>
      <c r="PZA193" s="180"/>
      <c r="PZB193" s="181"/>
      <c r="PZC193" s="180"/>
      <c r="PZD193" s="135"/>
      <c r="PZE193" s="180"/>
      <c r="PZF193" s="180"/>
      <c r="PZG193" s="181"/>
      <c r="PZH193" s="180"/>
      <c r="PZI193" s="135"/>
      <c r="PZJ193" s="180"/>
      <c r="PZK193" s="180"/>
      <c r="PZL193" s="181"/>
      <c r="PZM193" s="180"/>
      <c r="PZN193" s="135"/>
      <c r="PZO193" s="180"/>
      <c r="PZP193" s="180"/>
      <c r="PZQ193" s="181"/>
      <c r="PZR193" s="180"/>
      <c r="PZS193" s="135"/>
      <c r="PZT193" s="180"/>
      <c r="PZU193" s="180"/>
      <c r="PZV193" s="181"/>
      <c r="PZW193" s="180"/>
      <c r="PZX193" s="135"/>
      <c r="PZY193" s="180"/>
      <c r="PZZ193" s="180"/>
      <c r="QAA193" s="181"/>
      <c r="QAB193" s="180"/>
      <c r="QAC193" s="135"/>
      <c r="QAD193" s="180"/>
      <c r="QAE193" s="180"/>
      <c r="QAF193" s="181"/>
      <c r="QAG193" s="180"/>
      <c r="QAH193" s="135"/>
      <c r="QAI193" s="180"/>
      <c r="QAJ193" s="180"/>
      <c r="QAK193" s="181"/>
      <c r="QAL193" s="180"/>
      <c r="QAM193" s="135"/>
      <c r="QAN193" s="180"/>
      <c r="QAO193" s="180"/>
      <c r="QAP193" s="181"/>
      <c r="QAQ193" s="180"/>
      <c r="QAR193" s="135"/>
      <c r="QAS193" s="180"/>
      <c r="QAT193" s="180"/>
      <c r="QAU193" s="181"/>
      <c r="QAV193" s="180"/>
      <c r="QAW193" s="135"/>
      <c r="QAX193" s="180"/>
      <c r="QAY193" s="180"/>
      <c r="QAZ193" s="181"/>
      <c r="QBA193" s="180"/>
      <c r="QBB193" s="135"/>
      <c r="QBC193" s="180"/>
      <c r="QBD193" s="180"/>
      <c r="QBE193" s="181"/>
      <c r="QBF193" s="180"/>
      <c r="QBG193" s="135"/>
      <c r="QBH193" s="180"/>
      <c r="QBI193" s="180"/>
      <c r="QBJ193" s="181"/>
      <c r="QBK193" s="180"/>
      <c r="QBL193" s="135"/>
      <c r="QBM193" s="180"/>
      <c r="QBN193" s="180"/>
      <c r="QBO193" s="181"/>
      <c r="QBP193" s="180"/>
      <c r="QBQ193" s="135"/>
      <c r="QBR193" s="180"/>
      <c r="QBS193" s="180"/>
      <c r="QBT193" s="181"/>
      <c r="QBU193" s="180"/>
      <c r="QBV193" s="135"/>
      <c r="QBW193" s="180"/>
      <c r="QBX193" s="180"/>
      <c r="QBY193" s="181"/>
      <c r="QBZ193" s="180"/>
      <c r="QCA193" s="135"/>
      <c r="QCB193" s="180"/>
      <c r="QCC193" s="180"/>
      <c r="QCD193" s="181"/>
      <c r="QCE193" s="180"/>
      <c r="QCF193" s="135"/>
      <c r="QCG193" s="180"/>
      <c r="QCH193" s="180"/>
      <c r="QCI193" s="181"/>
      <c r="QCJ193" s="180"/>
      <c r="QCK193" s="135"/>
      <c r="QCL193" s="180"/>
      <c r="QCM193" s="180"/>
      <c r="QCN193" s="181"/>
      <c r="QCO193" s="180"/>
      <c r="QCP193" s="135"/>
      <c r="QCQ193" s="180"/>
      <c r="QCR193" s="180"/>
      <c r="QCS193" s="181"/>
      <c r="QCT193" s="180"/>
      <c r="QCU193" s="135"/>
      <c r="QCV193" s="180"/>
      <c r="QCW193" s="180"/>
      <c r="QCX193" s="181"/>
      <c r="QCY193" s="180"/>
      <c r="QCZ193" s="135"/>
      <c r="QDA193" s="180"/>
      <c r="QDB193" s="180"/>
      <c r="QDC193" s="181"/>
      <c r="QDD193" s="180"/>
      <c r="QDE193" s="135"/>
      <c r="QDF193" s="180"/>
      <c r="QDG193" s="180"/>
      <c r="QDH193" s="181"/>
      <c r="QDI193" s="180"/>
      <c r="QDJ193" s="135"/>
      <c r="QDK193" s="180"/>
      <c r="QDL193" s="180"/>
      <c r="QDM193" s="181"/>
      <c r="QDN193" s="180"/>
      <c r="QDO193" s="135"/>
      <c r="QDP193" s="180"/>
      <c r="QDQ193" s="180"/>
      <c r="QDR193" s="181"/>
      <c r="QDS193" s="180"/>
      <c r="QDT193" s="135"/>
      <c r="QDU193" s="180"/>
      <c r="QDV193" s="180"/>
      <c r="QDW193" s="181"/>
      <c r="QDX193" s="180"/>
      <c r="QDY193" s="135"/>
      <c r="QDZ193" s="180"/>
      <c r="QEA193" s="180"/>
      <c r="QEB193" s="181"/>
      <c r="QEC193" s="180"/>
      <c r="QED193" s="135"/>
      <c r="QEE193" s="180"/>
      <c r="QEF193" s="180"/>
      <c r="QEG193" s="181"/>
      <c r="QEH193" s="180"/>
      <c r="QEI193" s="135"/>
      <c r="QEJ193" s="180"/>
      <c r="QEK193" s="180"/>
      <c r="QEL193" s="181"/>
      <c r="QEM193" s="180"/>
      <c r="QEN193" s="135"/>
      <c r="QEO193" s="180"/>
      <c r="QEP193" s="180"/>
      <c r="QEQ193" s="181"/>
      <c r="QER193" s="180"/>
      <c r="QES193" s="135"/>
      <c r="QET193" s="180"/>
      <c r="QEU193" s="180"/>
      <c r="QEV193" s="181"/>
      <c r="QEW193" s="180"/>
      <c r="QEX193" s="135"/>
      <c r="QEY193" s="180"/>
      <c r="QEZ193" s="180"/>
      <c r="QFA193" s="181"/>
      <c r="QFB193" s="180"/>
      <c r="QFC193" s="135"/>
      <c r="QFD193" s="180"/>
      <c r="QFE193" s="180"/>
      <c r="QFF193" s="181"/>
      <c r="QFG193" s="180"/>
      <c r="QFH193" s="135"/>
      <c r="QFI193" s="180"/>
      <c r="QFJ193" s="180"/>
      <c r="QFK193" s="181"/>
      <c r="QFL193" s="180"/>
      <c r="QFM193" s="135"/>
      <c r="QFN193" s="180"/>
      <c r="QFO193" s="180"/>
      <c r="QFP193" s="181"/>
      <c r="QFQ193" s="180"/>
      <c r="QFR193" s="135"/>
      <c r="QFS193" s="180"/>
      <c r="QFT193" s="180"/>
      <c r="QFU193" s="181"/>
      <c r="QFV193" s="180"/>
      <c r="QFW193" s="135"/>
      <c r="QFX193" s="180"/>
      <c r="QFY193" s="180"/>
      <c r="QFZ193" s="181"/>
      <c r="QGA193" s="180"/>
      <c r="QGB193" s="135"/>
      <c r="QGC193" s="180"/>
      <c r="QGD193" s="180"/>
      <c r="QGE193" s="181"/>
      <c r="QGF193" s="180"/>
      <c r="QGG193" s="135"/>
      <c r="QGH193" s="180"/>
      <c r="QGI193" s="180"/>
      <c r="QGJ193" s="181"/>
      <c r="QGK193" s="180"/>
      <c r="QGL193" s="135"/>
      <c r="QGM193" s="180"/>
      <c r="QGN193" s="180"/>
      <c r="QGO193" s="181"/>
      <c r="QGP193" s="180"/>
      <c r="QGQ193" s="135"/>
      <c r="QGR193" s="180"/>
      <c r="QGS193" s="180"/>
      <c r="QGT193" s="181"/>
      <c r="QGU193" s="180"/>
      <c r="QGV193" s="135"/>
      <c r="QGW193" s="180"/>
      <c r="QGX193" s="180"/>
      <c r="QGY193" s="181"/>
      <c r="QGZ193" s="180"/>
      <c r="QHA193" s="135"/>
      <c r="QHB193" s="180"/>
      <c r="QHC193" s="180"/>
      <c r="QHD193" s="181"/>
      <c r="QHE193" s="180"/>
      <c r="QHF193" s="135"/>
      <c r="QHG193" s="180"/>
      <c r="QHH193" s="180"/>
      <c r="QHI193" s="181"/>
      <c r="QHJ193" s="180"/>
      <c r="QHK193" s="135"/>
      <c r="QHL193" s="180"/>
      <c r="QHM193" s="180"/>
      <c r="QHN193" s="181"/>
      <c r="QHO193" s="180"/>
      <c r="QHP193" s="135"/>
      <c r="QHQ193" s="180"/>
      <c r="QHR193" s="180"/>
      <c r="QHS193" s="181"/>
      <c r="QHT193" s="180"/>
      <c r="QHU193" s="135"/>
      <c r="QHV193" s="180"/>
      <c r="QHW193" s="180"/>
      <c r="QHX193" s="181"/>
      <c r="QHY193" s="180"/>
      <c r="QHZ193" s="135"/>
      <c r="QIA193" s="180"/>
      <c r="QIB193" s="180"/>
      <c r="QIC193" s="181"/>
      <c r="QID193" s="180"/>
      <c r="QIE193" s="135"/>
      <c r="QIF193" s="180"/>
      <c r="QIG193" s="180"/>
      <c r="QIH193" s="181"/>
      <c r="QII193" s="180"/>
      <c r="QIJ193" s="135"/>
      <c r="QIK193" s="180"/>
      <c r="QIL193" s="180"/>
      <c r="QIM193" s="181"/>
      <c r="QIN193" s="180"/>
      <c r="QIO193" s="135"/>
      <c r="QIP193" s="180"/>
      <c r="QIQ193" s="180"/>
      <c r="QIR193" s="181"/>
      <c r="QIS193" s="180"/>
      <c r="QIT193" s="135"/>
      <c r="QIU193" s="180"/>
      <c r="QIV193" s="180"/>
      <c r="QIW193" s="181"/>
      <c r="QIX193" s="180"/>
      <c r="QIY193" s="135"/>
      <c r="QIZ193" s="180"/>
      <c r="QJA193" s="180"/>
      <c r="QJB193" s="181"/>
      <c r="QJC193" s="180"/>
      <c r="QJD193" s="135"/>
      <c r="QJE193" s="180"/>
      <c r="QJF193" s="180"/>
      <c r="QJG193" s="181"/>
      <c r="QJH193" s="180"/>
      <c r="QJI193" s="135"/>
      <c r="QJJ193" s="180"/>
      <c r="QJK193" s="180"/>
      <c r="QJL193" s="181"/>
      <c r="QJM193" s="180"/>
      <c r="QJN193" s="135"/>
      <c r="QJO193" s="180"/>
      <c r="QJP193" s="180"/>
      <c r="QJQ193" s="181"/>
      <c r="QJR193" s="180"/>
      <c r="QJS193" s="135"/>
      <c r="QJT193" s="180"/>
      <c r="QJU193" s="180"/>
      <c r="QJV193" s="181"/>
      <c r="QJW193" s="180"/>
      <c r="QJX193" s="135"/>
      <c r="QJY193" s="180"/>
      <c r="QJZ193" s="180"/>
      <c r="QKA193" s="181"/>
      <c r="QKB193" s="180"/>
      <c r="QKC193" s="135"/>
      <c r="QKD193" s="180"/>
      <c r="QKE193" s="180"/>
      <c r="QKF193" s="181"/>
      <c r="QKG193" s="180"/>
      <c r="QKH193" s="135"/>
      <c r="QKI193" s="180"/>
      <c r="QKJ193" s="180"/>
      <c r="QKK193" s="181"/>
      <c r="QKL193" s="180"/>
      <c r="QKM193" s="135"/>
      <c r="QKN193" s="180"/>
      <c r="QKO193" s="180"/>
      <c r="QKP193" s="181"/>
      <c r="QKQ193" s="180"/>
      <c r="QKR193" s="135"/>
      <c r="QKS193" s="180"/>
      <c r="QKT193" s="180"/>
      <c r="QKU193" s="181"/>
      <c r="QKV193" s="180"/>
      <c r="QKW193" s="135"/>
      <c r="QKX193" s="180"/>
      <c r="QKY193" s="180"/>
      <c r="QKZ193" s="181"/>
      <c r="QLA193" s="180"/>
      <c r="QLB193" s="135"/>
      <c r="QLC193" s="180"/>
      <c r="QLD193" s="180"/>
      <c r="QLE193" s="181"/>
      <c r="QLF193" s="180"/>
      <c r="QLG193" s="135"/>
      <c r="QLH193" s="180"/>
      <c r="QLI193" s="180"/>
      <c r="QLJ193" s="181"/>
      <c r="QLK193" s="180"/>
      <c r="QLL193" s="135"/>
      <c r="QLM193" s="180"/>
      <c r="QLN193" s="180"/>
      <c r="QLO193" s="181"/>
      <c r="QLP193" s="180"/>
      <c r="QLQ193" s="135"/>
      <c r="QLR193" s="180"/>
      <c r="QLS193" s="180"/>
      <c r="QLT193" s="181"/>
      <c r="QLU193" s="180"/>
      <c r="QLV193" s="135"/>
      <c r="QLW193" s="180"/>
      <c r="QLX193" s="180"/>
      <c r="QLY193" s="181"/>
      <c r="QLZ193" s="180"/>
      <c r="QMA193" s="135"/>
      <c r="QMB193" s="180"/>
      <c r="QMC193" s="180"/>
      <c r="QMD193" s="181"/>
      <c r="QME193" s="180"/>
      <c r="QMF193" s="135"/>
      <c r="QMG193" s="180"/>
      <c r="QMH193" s="180"/>
      <c r="QMI193" s="181"/>
      <c r="QMJ193" s="180"/>
      <c r="QMK193" s="135"/>
      <c r="QML193" s="180"/>
      <c r="QMM193" s="180"/>
      <c r="QMN193" s="181"/>
      <c r="QMO193" s="180"/>
      <c r="QMP193" s="135"/>
      <c r="QMQ193" s="180"/>
      <c r="QMR193" s="180"/>
      <c r="QMS193" s="181"/>
      <c r="QMT193" s="180"/>
      <c r="QMU193" s="135"/>
      <c r="QMV193" s="180"/>
      <c r="QMW193" s="180"/>
      <c r="QMX193" s="181"/>
      <c r="QMY193" s="180"/>
      <c r="QMZ193" s="135"/>
      <c r="QNA193" s="180"/>
      <c r="QNB193" s="180"/>
      <c r="QNC193" s="181"/>
      <c r="QND193" s="180"/>
      <c r="QNE193" s="135"/>
      <c r="QNF193" s="180"/>
      <c r="QNG193" s="180"/>
      <c r="QNH193" s="181"/>
      <c r="QNI193" s="180"/>
      <c r="QNJ193" s="135"/>
      <c r="QNK193" s="180"/>
      <c r="QNL193" s="180"/>
      <c r="QNM193" s="181"/>
      <c r="QNN193" s="180"/>
      <c r="QNO193" s="135"/>
      <c r="QNP193" s="180"/>
      <c r="QNQ193" s="180"/>
      <c r="QNR193" s="181"/>
      <c r="QNS193" s="180"/>
      <c r="QNT193" s="135"/>
      <c r="QNU193" s="180"/>
      <c r="QNV193" s="180"/>
      <c r="QNW193" s="181"/>
      <c r="QNX193" s="180"/>
      <c r="QNY193" s="135"/>
      <c r="QNZ193" s="180"/>
      <c r="QOA193" s="180"/>
      <c r="QOB193" s="181"/>
      <c r="QOC193" s="180"/>
      <c r="QOD193" s="135"/>
      <c r="QOE193" s="180"/>
      <c r="QOF193" s="180"/>
      <c r="QOG193" s="181"/>
      <c r="QOH193" s="180"/>
      <c r="QOI193" s="135"/>
      <c r="QOJ193" s="180"/>
      <c r="QOK193" s="180"/>
      <c r="QOL193" s="181"/>
      <c r="QOM193" s="180"/>
      <c r="QON193" s="135"/>
      <c r="QOO193" s="180"/>
      <c r="QOP193" s="180"/>
      <c r="QOQ193" s="181"/>
      <c r="QOR193" s="180"/>
      <c r="QOS193" s="135"/>
      <c r="QOT193" s="180"/>
      <c r="QOU193" s="180"/>
      <c r="QOV193" s="181"/>
      <c r="QOW193" s="180"/>
      <c r="QOX193" s="135"/>
      <c r="QOY193" s="180"/>
      <c r="QOZ193" s="180"/>
      <c r="QPA193" s="181"/>
      <c r="QPB193" s="180"/>
      <c r="QPC193" s="135"/>
      <c r="QPD193" s="180"/>
      <c r="QPE193" s="180"/>
      <c r="QPF193" s="181"/>
      <c r="QPG193" s="180"/>
      <c r="QPH193" s="135"/>
      <c r="QPI193" s="180"/>
      <c r="QPJ193" s="180"/>
      <c r="QPK193" s="181"/>
      <c r="QPL193" s="180"/>
      <c r="QPM193" s="135"/>
      <c r="QPN193" s="180"/>
      <c r="QPO193" s="180"/>
      <c r="QPP193" s="181"/>
      <c r="QPQ193" s="180"/>
      <c r="QPR193" s="135"/>
      <c r="QPS193" s="180"/>
      <c r="QPT193" s="180"/>
      <c r="QPU193" s="181"/>
      <c r="QPV193" s="180"/>
      <c r="QPW193" s="135"/>
      <c r="QPX193" s="180"/>
      <c r="QPY193" s="180"/>
      <c r="QPZ193" s="181"/>
      <c r="QQA193" s="180"/>
      <c r="QQB193" s="135"/>
      <c r="QQC193" s="180"/>
      <c r="QQD193" s="180"/>
      <c r="QQE193" s="181"/>
      <c r="QQF193" s="180"/>
      <c r="QQG193" s="135"/>
      <c r="QQH193" s="180"/>
      <c r="QQI193" s="180"/>
      <c r="QQJ193" s="181"/>
      <c r="QQK193" s="180"/>
      <c r="QQL193" s="135"/>
      <c r="QQM193" s="180"/>
      <c r="QQN193" s="180"/>
      <c r="QQO193" s="181"/>
      <c r="QQP193" s="180"/>
      <c r="QQQ193" s="135"/>
      <c r="QQR193" s="180"/>
      <c r="QQS193" s="180"/>
      <c r="QQT193" s="181"/>
      <c r="QQU193" s="180"/>
      <c r="QQV193" s="135"/>
      <c r="QQW193" s="180"/>
      <c r="QQX193" s="180"/>
      <c r="QQY193" s="181"/>
      <c r="QQZ193" s="180"/>
      <c r="QRA193" s="135"/>
      <c r="QRB193" s="180"/>
      <c r="QRC193" s="180"/>
      <c r="QRD193" s="181"/>
      <c r="QRE193" s="180"/>
      <c r="QRF193" s="135"/>
      <c r="QRG193" s="180"/>
      <c r="QRH193" s="180"/>
      <c r="QRI193" s="181"/>
      <c r="QRJ193" s="180"/>
      <c r="QRK193" s="135"/>
      <c r="QRL193" s="180"/>
      <c r="QRM193" s="180"/>
      <c r="QRN193" s="181"/>
      <c r="QRO193" s="180"/>
      <c r="QRP193" s="135"/>
      <c r="QRQ193" s="180"/>
      <c r="QRR193" s="180"/>
      <c r="QRS193" s="181"/>
      <c r="QRT193" s="180"/>
      <c r="QRU193" s="135"/>
      <c r="QRV193" s="180"/>
      <c r="QRW193" s="180"/>
      <c r="QRX193" s="181"/>
      <c r="QRY193" s="180"/>
      <c r="QRZ193" s="135"/>
      <c r="QSA193" s="180"/>
      <c r="QSB193" s="180"/>
      <c r="QSC193" s="181"/>
      <c r="QSD193" s="180"/>
      <c r="QSE193" s="135"/>
      <c r="QSF193" s="180"/>
      <c r="QSG193" s="180"/>
      <c r="QSH193" s="181"/>
      <c r="QSI193" s="180"/>
      <c r="QSJ193" s="135"/>
      <c r="QSK193" s="180"/>
      <c r="QSL193" s="180"/>
      <c r="QSM193" s="181"/>
      <c r="QSN193" s="180"/>
      <c r="QSO193" s="135"/>
      <c r="QSP193" s="180"/>
      <c r="QSQ193" s="180"/>
      <c r="QSR193" s="181"/>
      <c r="QSS193" s="180"/>
      <c r="QST193" s="135"/>
      <c r="QSU193" s="180"/>
      <c r="QSV193" s="180"/>
      <c r="QSW193" s="181"/>
      <c r="QSX193" s="180"/>
      <c r="QSY193" s="135"/>
      <c r="QSZ193" s="180"/>
      <c r="QTA193" s="180"/>
      <c r="QTB193" s="181"/>
      <c r="QTC193" s="180"/>
      <c r="QTD193" s="135"/>
      <c r="QTE193" s="180"/>
      <c r="QTF193" s="180"/>
      <c r="QTG193" s="181"/>
      <c r="QTH193" s="180"/>
      <c r="QTI193" s="135"/>
      <c r="QTJ193" s="180"/>
      <c r="QTK193" s="180"/>
      <c r="QTL193" s="181"/>
      <c r="QTM193" s="180"/>
      <c r="QTN193" s="135"/>
      <c r="QTO193" s="180"/>
      <c r="QTP193" s="180"/>
      <c r="QTQ193" s="181"/>
      <c r="QTR193" s="180"/>
      <c r="QTS193" s="135"/>
      <c r="QTT193" s="180"/>
      <c r="QTU193" s="180"/>
      <c r="QTV193" s="181"/>
      <c r="QTW193" s="180"/>
      <c r="QTX193" s="135"/>
      <c r="QTY193" s="180"/>
      <c r="QTZ193" s="180"/>
      <c r="QUA193" s="181"/>
      <c r="QUB193" s="180"/>
      <c r="QUC193" s="135"/>
      <c r="QUD193" s="180"/>
      <c r="QUE193" s="180"/>
      <c r="QUF193" s="181"/>
      <c r="QUG193" s="180"/>
      <c r="QUH193" s="135"/>
      <c r="QUI193" s="180"/>
      <c r="QUJ193" s="180"/>
      <c r="QUK193" s="181"/>
      <c r="QUL193" s="180"/>
      <c r="QUM193" s="135"/>
      <c r="QUN193" s="180"/>
      <c r="QUO193" s="180"/>
      <c r="QUP193" s="181"/>
      <c r="QUQ193" s="180"/>
      <c r="QUR193" s="135"/>
      <c r="QUS193" s="180"/>
      <c r="QUT193" s="180"/>
      <c r="QUU193" s="181"/>
      <c r="QUV193" s="180"/>
      <c r="QUW193" s="135"/>
      <c r="QUX193" s="180"/>
      <c r="QUY193" s="180"/>
      <c r="QUZ193" s="181"/>
      <c r="QVA193" s="180"/>
      <c r="QVB193" s="135"/>
      <c r="QVC193" s="180"/>
      <c r="QVD193" s="180"/>
      <c r="QVE193" s="181"/>
      <c r="QVF193" s="180"/>
      <c r="QVG193" s="135"/>
      <c r="QVH193" s="180"/>
      <c r="QVI193" s="180"/>
      <c r="QVJ193" s="181"/>
      <c r="QVK193" s="180"/>
      <c r="QVL193" s="135"/>
      <c r="QVM193" s="180"/>
      <c r="QVN193" s="180"/>
      <c r="QVO193" s="181"/>
      <c r="QVP193" s="180"/>
      <c r="QVQ193" s="135"/>
      <c r="QVR193" s="180"/>
      <c r="QVS193" s="180"/>
      <c r="QVT193" s="181"/>
      <c r="QVU193" s="180"/>
      <c r="QVV193" s="135"/>
      <c r="QVW193" s="180"/>
      <c r="QVX193" s="180"/>
      <c r="QVY193" s="181"/>
      <c r="QVZ193" s="180"/>
      <c r="QWA193" s="135"/>
      <c r="QWB193" s="180"/>
      <c r="QWC193" s="180"/>
      <c r="QWD193" s="181"/>
      <c r="QWE193" s="180"/>
      <c r="QWF193" s="135"/>
      <c r="QWG193" s="180"/>
      <c r="QWH193" s="180"/>
      <c r="QWI193" s="181"/>
      <c r="QWJ193" s="180"/>
      <c r="QWK193" s="135"/>
      <c r="QWL193" s="180"/>
      <c r="QWM193" s="180"/>
      <c r="QWN193" s="181"/>
      <c r="QWO193" s="180"/>
      <c r="QWP193" s="135"/>
      <c r="QWQ193" s="180"/>
      <c r="QWR193" s="180"/>
      <c r="QWS193" s="181"/>
      <c r="QWT193" s="180"/>
      <c r="QWU193" s="135"/>
      <c r="QWV193" s="180"/>
      <c r="QWW193" s="180"/>
      <c r="QWX193" s="181"/>
      <c r="QWY193" s="180"/>
      <c r="QWZ193" s="135"/>
      <c r="QXA193" s="180"/>
      <c r="QXB193" s="180"/>
      <c r="QXC193" s="181"/>
      <c r="QXD193" s="180"/>
      <c r="QXE193" s="135"/>
      <c r="QXF193" s="180"/>
      <c r="QXG193" s="180"/>
      <c r="QXH193" s="181"/>
      <c r="QXI193" s="180"/>
      <c r="QXJ193" s="135"/>
      <c r="QXK193" s="180"/>
      <c r="QXL193" s="180"/>
      <c r="QXM193" s="181"/>
      <c r="QXN193" s="180"/>
      <c r="QXO193" s="135"/>
      <c r="QXP193" s="180"/>
      <c r="QXQ193" s="180"/>
      <c r="QXR193" s="181"/>
      <c r="QXS193" s="180"/>
      <c r="QXT193" s="135"/>
      <c r="QXU193" s="180"/>
      <c r="QXV193" s="180"/>
      <c r="QXW193" s="181"/>
      <c r="QXX193" s="180"/>
      <c r="QXY193" s="135"/>
      <c r="QXZ193" s="180"/>
      <c r="QYA193" s="180"/>
      <c r="QYB193" s="181"/>
      <c r="QYC193" s="180"/>
      <c r="QYD193" s="135"/>
      <c r="QYE193" s="180"/>
      <c r="QYF193" s="180"/>
      <c r="QYG193" s="181"/>
      <c r="QYH193" s="180"/>
      <c r="QYI193" s="135"/>
      <c r="QYJ193" s="180"/>
      <c r="QYK193" s="180"/>
      <c r="QYL193" s="181"/>
      <c r="QYM193" s="180"/>
      <c r="QYN193" s="135"/>
      <c r="QYO193" s="180"/>
      <c r="QYP193" s="180"/>
      <c r="QYQ193" s="181"/>
      <c r="QYR193" s="180"/>
      <c r="QYS193" s="135"/>
      <c r="QYT193" s="180"/>
      <c r="QYU193" s="180"/>
      <c r="QYV193" s="181"/>
      <c r="QYW193" s="180"/>
      <c r="QYX193" s="135"/>
      <c r="QYY193" s="180"/>
      <c r="QYZ193" s="180"/>
      <c r="QZA193" s="181"/>
      <c r="QZB193" s="180"/>
      <c r="QZC193" s="135"/>
      <c r="QZD193" s="180"/>
      <c r="QZE193" s="180"/>
      <c r="QZF193" s="181"/>
      <c r="QZG193" s="180"/>
      <c r="QZH193" s="135"/>
      <c r="QZI193" s="180"/>
      <c r="QZJ193" s="180"/>
      <c r="QZK193" s="181"/>
      <c r="QZL193" s="180"/>
      <c r="QZM193" s="135"/>
      <c r="QZN193" s="180"/>
      <c r="QZO193" s="180"/>
      <c r="QZP193" s="181"/>
      <c r="QZQ193" s="180"/>
      <c r="QZR193" s="135"/>
      <c r="QZS193" s="180"/>
      <c r="QZT193" s="180"/>
      <c r="QZU193" s="181"/>
      <c r="QZV193" s="180"/>
      <c r="QZW193" s="135"/>
      <c r="QZX193" s="180"/>
      <c r="QZY193" s="180"/>
      <c r="QZZ193" s="181"/>
      <c r="RAA193" s="180"/>
      <c r="RAB193" s="135"/>
      <c r="RAC193" s="180"/>
      <c r="RAD193" s="180"/>
      <c r="RAE193" s="181"/>
      <c r="RAF193" s="180"/>
      <c r="RAG193" s="135"/>
      <c r="RAH193" s="180"/>
      <c r="RAI193" s="180"/>
      <c r="RAJ193" s="181"/>
      <c r="RAK193" s="180"/>
      <c r="RAL193" s="135"/>
      <c r="RAM193" s="180"/>
      <c r="RAN193" s="180"/>
      <c r="RAO193" s="181"/>
      <c r="RAP193" s="180"/>
      <c r="RAQ193" s="135"/>
      <c r="RAR193" s="180"/>
      <c r="RAS193" s="180"/>
      <c r="RAT193" s="181"/>
      <c r="RAU193" s="180"/>
      <c r="RAV193" s="135"/>
      <c r="RAW193" s="180"/>
      <c r="RAX193" s="180"/>
      <c r="RAY193" s="181"/>
      <c r="RAZ193" s="180"/>
      <c r="RBA193" s="135"/>
      <c r="RBB193" s="180"/>
      <c r="RBC193" s="180"/>
      <c r="RBD193" s="181"/>
      <c r="RBE193" s="180"/>
      <c r="RBF193" s="135"/>
      <c r="RBG193" s="180"/>
      <c r="RBH193" s="180"/>
      <c r="RBI193" s="181"/>
      <c r="RBJ193" s="180"/>
      <c r="RBK193" s="135"/>
      <c r="RBL193" s="180"/>
      <c r="RBM193" s="180"/>
      <c r="RBN193" s="181"/>
      <c r="RBO193" s="180"/>
      <c r="RBP193" s="135"/>
      <c r="RBQ193" s="180"/>
      <c r="RBR193" s="180"/>
      <c r="RBS193" s="181"/>
      <c r="RBT193" s="180"/>
      <c r="RBU193" s="135"/>
      <c r="RBV193" s="180"/>
      <c r="RBW193" s="180"/>
      <c r="RBX193" s="181"/>
      <c r="RBY193" s="180"/>
      <c r="RBZ193" s="135"/>
      <c r="RCA193" s="180"/>
      <c r="RCB193" s="180"/>
      <c r="RCC193" s="181"/>
      <c r="RCD193" s="180"/>
      <c r="RCE193" s="135"/>
      <c r="RCF193" s="180"/>
      <c r="RCG193" s="180"/>
      <c r="RCH193" s="181"/>
      <c r="RCI193" s="180"/>
      <c r="RCJ193" s="135"/>
      <c r="RCK193" s="180"/>
      <c r="RCL193" s="180"/>
      <c r="RCM193" s="181"/>
      <c r="RCN193" s="180"/>
      <c r="RCO193" s="135"/>
      <c r="RCP193" s="180"/>
      <c r="RCQ193" s="180"/>
      <c r="RCR193" s="181"/>
      <c r="RCS193" s="180"/>
      <c r="RCT193" s="135"/>
      <c r="RCU193" s="180"/>
      <c r="RCV193" s="180"/>
      <c r="RCW193" s="181"/>
      <c r="RCX193" s="180"/>
      <c r="RCY193" s="135"/>
      <c r="RCZ193" s="180"/>
      <c r="RDA193" s="180"/>
      <c r="RDB193" s="181"/>
      <c r="RDC193" s="180"/>
      <c r="RDD193" s="135"/>
      <c r="RDE193" s="180"/>
      <c r="RDF193" s="180"/>
      <c r="RDG193" s="181"/>
      <c r="RDH193" s="180"/>
      <c r="RDI193" s="135"/>
      <c r="RDJ193" s="180"/>
      <c r="RDK193" s="180"/>
      <c r="RDL193" s="181"/>
      <c r="RDM193" s="180"/>
      <c r="RDN193" s="135"/>
      <c r="RDO193" s="180"/>
      <c r="RDP193" s="180"/>
      <c r="RDQ193" s="181"/>
      <c r="RDR193" s="180"/>
      <c r="RDS193" s="135"/>
      <c r="RDT193" s="180"/>
      <c r="RDU193" s="180"/>
      <c r="RDV193" s="181"/>
      <c r="RDW193" s="180"/>
      <c r="RDX193" s="135"/>
      <c r="RDY193" s="180"/>
      <c r="RDZ193" s="180"/>
      <c r="REA193" s="181"/>
      <c r="REB193" s="180"/>
      <c r="REC193" s="135"/>
      <c r="RED193" s="180"/>
      <c r="REE193" s="180"/>
      <c r="REF193" s="181"/>
      <c r="REG193" s="180"/>
      <c r="REH193" s="135"/>
      <c r="REI193" s="180"/>
      <c r="REJ193" s="180"/>
      <c r="REK193" s="181"/>
      <c r="REL193" s="180"/>
      <c r="REM193" s="135"/>
      <c r="REN193" s="180"/>
      <c r="REO193" s="180"/>
      <c r="REP193" s="181"/>
      <c r="REQ193" s="180"/>
      <c r="RER193" s="135"/>
      <c r="RES193" s="180"/>
      <c r="RET193" s="180"/>
      <c r="REU193" s="181"/>
      <c r="REV193" s="180"/>
      <c r="REW193" s="135"/>
      <c r="REX193" s="180"/>
      <c r="REY193" s="180"/>
      <c r="REZ193" s="181"/>
      <c r="RFA193" s="180"/>
      <c r="RFB193" s="135"/>
      <c r="RFC193" s="180"/>
      <c r="RFD193" s="180"/>
      <c r="RFE193" s="181"/>
      <c r="RFF193" s="180"/>
      <c r="RFG193" s="135"/>
      <c r="RFH193" s="180"/>
      <c r="RFI193" s="180"/>
      <c r="RFJ193" s="181"/>
      <c r="RFK193" s="180"/>
      <c r="RFL193" s="135"/>
      <c r="RFM193" s="180"/>
      <c r="RFN193" s="180"/>
      <c r="RFO193" s="181"/>
      <c r="RFP193" s="180"/>
      <c r="RFQ193" s="135"/>
      <c r="RFR193" s="180"/>
      <c r="RFS193" s="180"/>
      <c r="RFT193" s="181"/>
      <c r="RFU193" s="180"/>
      <c r="RFV193" s="135"/>
      <c r="RFW193" s="180"/>
      <c r="RFX193" s="180"/>
      <c r="RFY193" s="181"/>
      <c r="RFZ193" s="180"/>
      <c r="RGA193" s="135"/>
      <c r="RGB193" s="180"/>
      <c r="RGC193" s="180"/>
      <c r="RGD193" s="181"/>
      <c r="RGE193" s="180"/>
      <c r="RGF193" s="135"/>
      <c r="RGG193" s="180"/>
      <c r="RGH193" s="180"/>
      <c r="RGI193" s="181"/>
      <c r="RGJ193" s="180"/>
      <c r="RGK193" s="135"/>
      <c r="RGL193" s="180"/>
      <c r="RGM193" s="180"/>
      <c r="RGN193" s="181"/>
      <c r="RGO193" s="180"/>
      <c r="RGP193" s="135"/>
      <c r="RGQ193" s="180"/>
      <c r="RGR193" s="180"/>
      <c r="RGS193" s="181"/>
      <c r="RGT193" s="180"/>
      <c r="RGU193" s="135"/>
      <c r="RGV193" s="180"/>
      <c r="RGW193" s="180"/>
      <c r="RGX193" s="181"/>
      <c r="RGY193" s="180"/>
      <c r="RGZ193" s="135"/>
      <c r="RHA193" s="180"/>
      <c r="RHB193" s="180"/>
      <c r="RHC193" s="181"/>
      <c r="RHD193" s="180"/>
      <c r="RHE193" s="135"/>
      <c r="RHF193" s="180"/>
      <c r="RHG193" s="180"/>
      <c r="RHH193" s="181"/>
      <c r="RHI193" s="180"/>
      <c r="RHJ193" s="135"/>
      <c r="RHK193" s="180"/>
      <c r="RHL193" s="180"/>
      <c r="RHM193" s="181"/>
      <c r="RHN193" s="180"/>
      <c r="RHO193" s="135"/>
      <c r="RHP193" s="180"/>
      <c r="RHQ193" s="180"/>
      <c r="RHR193" s="181"/>
      <c r="RHS193" s="180"/>
      <c r="RHT193" s="135"/>
      <c r="RHU193" s="180"/>
      <c r="RHV193" s="180"/>
      <c r="RHW193" s="181"/>
      <c r="RHX193" s="180"/>
      <c r="RHY193" s="135"/>
      <c r="RHZ193" s="180"/>
      <c r="RIA193" s="180"/>
      <c r="RIB193" s="181"/>
      <c r="RIC193" s="180"/>
      <c r="RID193" s="135"/>
      <c r="RIE193" s="180"/>
      <c r="RIF193" s="180"/>
      <c r="RIG193" s="181"/>
      <c r="RIH193" s="180"/>
      <c r="RII193" s="135"/>
      <c r="RIJ193" s="180"/>
      <c r="RIK193" s="180"/>
      <c r="RIL193" s="181"/>
      <c r="RIM193" s="180"/>
      <c r="RIN193" s="135"/>
      <c r="RIO193" s="180"/>
      <c r="RIP193" s="180"/>
      <c r="RIQ193" s="181"/>
      <c r="RIR193" s="180"/>
      <c r="RIS193" s="135"/>
      <c r="RIT193" s="180"/>
      <c r="RIU193" s="180"/>
      <c r="RIV193" s="181"/>
      <c r="RIW193" s="180"/>
      <c r="RIX193" s="135"/>
      <c r="RIY193" s="180"/>
      <c r="RIZ193" s="180"/>
      <c r="RJA193" s="181"/>
      <c r="RJB193" s="180"/>
      <c r="RJC193" s="135"/>
      <c r="RJD193" s="180"/>
      <c r="RJE193" s="180"/>
      <c r="RJF193" s="181"/>
      <c r="RJG193" s="180"/>
      <c r="RJH193" s="135"/>
      <c r="RJI193" s="180"/>
      <c r="RJJ193" s="180"/>
      <c r="RJK193" s="181"/>
      <c r="RJL193" s="180"/>
      <c r="RJM193" s="135"/>
      <c r="RJN193" s="180"/>
      <c r="RJO193" s="180"/>
      <c r="RJP193" s="181"/>
      <c r="RJQ193" s="180"/>
      <c r="RJR193" s="135"/>
      <c r="RJS193" s="180"/>
      <c r="RJT193" s="180"/>
      <c r="RJU193" s="181"/>
      <c r="RJV193" s="180"/>
      <c r="RJW193" s="135"/>
      <c r="RJX193" s="180"/>
      <c r="RJY193" s="180"/>
      <c r="RJZ193" s="181"/>
      <c r="RKA193" s="180"/>
      <c r="RKB193" s="135"/>
      <c r="RKC193" s="180"/>
      <c r="RKD193" s="180"/>
      <c r="RKE193" s="181"/>
      <c r="RKF193" s="180"/>
      <c r="RKG193" s="135"/>
      <c r="RKH193" s="180"/>
      <c r="RKI193" s="180"/>
      <c r="RKJ193" s="181"/>
      <c r="RKK193" s="180"/>
      <c r="RKL193" s="135"/>
      <c r="RKM193" s="180"/>
      <c r="RKN193" s="180"/>
      <c r="RKO193" s="181"/>
      <c r="RKP193" s="180"/>
      <c r="RKQ193" s="135"/>
      <c r="RKR193" s="180"/>
      <c r="RKS193" s="180"/>
      <c r="RKT193" s="181"/>
      <c r="RKU193" s="180"/>
      <c r="RKV193" s="135"/>
      <c r="RKW193" s="180"/>
      <c r="RKX193" s="180"/>
      <c r="RKY193" s="181"/>
      <c r="RKZ193" s="180"/>
      <c r="RLA193" s="135"/>
      <c r="RLB193" s="180"/>
      <c r="RLC193" s="180"/>
      <c r="RLD193" s="181"/>
      <c r="RLE193" s="180"/>
      <c r="RLF193" s="135"/>
      <c r="RLG193" s="180"/>
      <c r="RLH193" s="180"/>
      <c r="RLI193" s="181"/>
      <c r="RLJ193" s="180"/>
      <c r="RLK193" s="135"/>
      <c r="RLL193" s="180"/>
      <c r="RLM193" s="180"/>
      <c r="RLN193" s="181"/>
      <c r="RLO193" s="180"/>
      <c r="RLP193" s="135"/>
      <c r="RLQ193" s="180"/>
      <c r="RLR193" s="180"/>
      <c r="RLS193" s="181"/>
      <c r="RLT193" s="180"/>
      <c r="RLU193" s="135"/>
      <c r="RLV193" s="180"/>
      <c r="RLW193" s="180"/>
      <c r="RLX193" s="181"/>
      <c r="RLY193" s="180"/>
      <c r="RLZ193" s="135"/>
      <c r="RMA193" s="180"/>
      <c r="RMB193" s="180"/>
      <c r="RMC193" s="181"/>
      <c r="RMD193" s="180"/>
      <c r="RME193" s="135"/>
      <c r="RMF193" s="180"/>
      <c r="RMG193" s="180"/>
      <c r="RMH193" s="181"/>
      <c r="RMI193" s="180"/>
      <c r="RMJ193" s="135"/>
      <c r="RMK193" s="180"/>
      <c r="RML193" s="180"/>
      <c r="RMM193" s="181"/>
      <c r="RMN193" s="180"/>
      <c r="RMO193" s="135"/>
      <c r="RMP193" s="180"/>
      <c r="RMQ193" s="180"/>
      <c r="RMR193" s="181"/>
      <c r="RMS193" s="180"/>
      <c r="RMT193" s="135"/>
      <c r="RMU193" s="180"/>
      <c r="RMV193" s="180"/>
      <c r="RMW193" s="181"/>
      <c r="RMX193" s="180"/>
      <c r="RMY193" s="135"/>
      <c r="RMZ193" s="180"/>
      <c r="RNA193" s="180"/>
      <c r="RNB193" s="181"/>
      <c r="RNC193" s="180"/>
      <c r="RND193" s="135"/>
      <c r="RNE193" s="180"/>
      <c r="RNF193" s="180"/>
      <c r="RNG193" s="181"/>
      <c r="RNH193" s="180"/>
      <c r="RNI193" s="135"/>
      <c r="RNJ193" s="180"/>
      <c r="RNK193" s="180"/>
      <c r="RNL193" s="181"/>
      <c r="RNM193" s="180"/>
      <c r="RNN193" s="135"/>
      <c r="RNO193" s="180"/>
      <c r="RNP193" s="180"/>
      <c r="RNQ193" s="181"/>
      <c r="RNR193" s="180"/>
      <c r="RNS193" s="135"/>
      <c r="RNT193" s="180"/>
      <c r="RNU193" s="180"/>
      <c r="RNV193" s="181"/>
      <c r="RNW193" s="180"/>
      <c r="RNX193" s="135"/>
      <c r="RNY193" s="180"/>
      <c r="RNZ193" s="180"/>
      <c r="ROA193" s="181"/>
      <c r="ROB193" s="180"/>
      <c r="ROC193" s="135"/>
      <c r="ROD193" s="180"/>
      <c r="ROE193" s="180"/>
      <c r="ROF193" s="181"/>
      <c r="ROG193" s="180"/>
      <c r="ROH193" s="135"/>
      <c r="ROI193" s="180"/>
      <c r="ROJ193" s="180"/>
      <c r="ROK193" s="181"/>
      <c r="ROL193" s="180"/>
      <c r="ROM193" s="135"/>
      <c r="RON193" s="180"/>
      <c r="ROO193" s="180"/>
      <c r="ROP193" s="181"/>
      <c r="ROQ193" s="180"/>
      <c r="ROR193" s="135"/>
      <c r="ROS193" s="180"/>
      <c r="ROT193" s="180"/>
      <c r="ROU193" s="181"/>
      <c r="ROV193" s="180"/>
      <c r="ROW193" s="135"/>
      <c r="ROX193" s="180"/>
      <c r="ROY193" s="180"/>
      <c r="ROZ193" s="181"/>
      <c r="RPA193" s="180"/>
      <c r="RPB193" s="135"/>
      <c r="RPC193" s="180"/>
      <c r="RPD193" s="180"/>
      <c r="RPE193" s="181"/>
      <c r="RPF193" s="180"/>
      <c r="RPG193" s="135"/>
      <c r="RPH193" s="180"/>
      <c r="RPI193" s="180"/>
      <c r="RPJ193" s="181"/>
      <c r="RPK193" s="180"/>
      <c r="RPL193" s="135"/>
      <c r="RPM193" s="180"/>
      <c r="RPN193" s="180"/>
      <c r="RPO193" s="181"/>
      <c r="RPP193" s="180"/>
      <c r="RPQ193" s="135"/>
      <c r="RPR193" s="180"/>
      <c r="RPS193" s="180"/>
      <c r="RPT193" s="181"/>
      <c r="RPU193" s="180"/>
      <c r="RPV193" s="135"/>
      <c r="RPW193" s="180"/>
      <c r="RPX193" s="180"/>
      <c r="RPY193" s="181"/>
      <c r="RPZ193" s="180"/>
      <c r="RQA193" s="135"/>
      <c r="RQB193" s="180"/>
      <c r="RQC193" s="180"/>
      <c r="RQD193" s="181"/>
      <c r="RQE193" s="180"/>
      <c r="RQF193" s="135"/>
      <c r="RQG193" s="180"/>
      <c r="RQH193" s="180"/>
      <c r="RQI193" s="181"/>
      <c r="RQJ193" s="180"/>
      <c r="RQK193" s="135"/>
      <c r="RQL193" s="180"/>
      <c r="RQM193" s="180"/>
      <c r="RQN193" s="181"/>
      <c r="RQO193" s="180"/>
      <c r="RQP193" s="135"/>
      <c r="RQQ193" s="180"/>
      <c r="RQR193" s="180"/>
      <c r="RQS193" s="181"/>
      <c r="RQT193" s="180"/>
      <c r="RQU193" s="135"/>
      <c r="RQV193" s="180"/>
      <c r="RQW193" s="180"/>
      <c r="RQX193" s="181"/>
      <c r="RQY193" s="180"/>
      <c r="RQZ193" s="135"/>
      <c r="RRA193" s="180"/>
      <c r="RRB193" s="180"/>
      <c r="RRC193" s="181"/>
      <c r="RRD193" s="180"/>
      <c r="RRE193" s="135"/>
      <c r="RRF193" s="180"/>
      <c r="RRG193" s="180"/>
      <c r="RRH193" s="181"/>
      <c r="RRI193" s="180"/>
      <c r="RRJ193" s="135"/>
      <c r="RRK193" s="180"/>
      <c r="RRL193" s="180"/>
      <c r="RRM193" s="181"/>
      <c r="RRN193" s="180"/>
      <c r="RRO193" s="135"/>
      <c r="RRP193" s="180"/>
      <c r="RRQ193" s="180"/>
      <c r="RRR193" s="181"/>
      <c r="RRS193" s="180"/>
      <c r="RRT193" s="135"/>
      <c r="RRU193" s="180"/>
      <c r="RRV193" s="180"/>
      <c r="RRW193" s="181"/>
      <c r="RRX193" s="180"/>
      <c r="RRY193" s="135"/>
      <c r="RRZ193" s="180"/>
      <c r="RSA193" s="180"/>
      <c r="RSB193" s="181"/>
      <c r="RSC193" s="180"/>
      <c r="RSD193" s="135"/>
      <c r="RSE193" s="180"/>
      <c r="RSF193" s="180"/>
      <c r="RSG193" s="181"/>
      <c r="RSH193" s="180"/>
      <c r="RSI193" s="135"/>
      <c r="RSJ193" s="180"/>
      <c r="RSK193" s="180"/>
      <c r="RSL193" s="181"/>
      <c r="RSM193" s="180"/>
      <c r="RSN193" s="135"/>
      <c r="RSO193" s="180"/>
      <c r="RSP193" s="180"/>
      <c r="RSQ193" s="181"/>
      <c r="RSR193" s="180"/>
      <c r="RSS193" s="135"/>
      <c r="RST193" s="180"/>
      <c r="RSU193" s="180"/>
      <c r="RSV193" s="181"/>
      <c r="RSW193" s="180"/>
      <c r="RSX193" s="135"/>
      <c r="RSY193" s="180"/>
      <c r="RSZ193" s="180"/>
      <c r="RTA193" s="181"/>
      <c r="RTB193" s="180"/>
      <c r="RTC193" s="135"/>
      <c r="RTD193" s="180"/>
      <c r="RTE193" s="180"/>
      <c r="RTF193" s="181"/>
      <c r="RTG193" s="180"/>
      <c r="RTH193" s="135"/>
      <c r="RTI193" s="180"/>
      <c r="RTJ193" s="180"/>
      <c r="RTK193" s="181"/>
      <c r="RTL193" s="180"/>
      <c r="RTM193" s="135"/>
      <c r="RTN193" s="180"/>
      <c r="RTO193" s="180"/>
      <c r="RTP193" s="181"/>
      <c r="RTQ193" s="180"/>
      <c r="RTR193" s="135"/>
      <c r="RTS193" s="180"/>
      <c r="RTT193" s="180"/>
      <c r="RTU193" s="181"/>
      <c r="RTV193" s="180"/>
      <c r="RTW193" s="135"/>
      <c r="RTX193" s="180"/>
      <c r="RTY193" s="180"/>
      <c r="RTZ193" s="181"/>
      <c r="RUA193" s="180"/>
      <c r="RUB193" s="135"/>
      <c r="RUC193" s="180"/>
      <c r="RUD193" s="180"/>
      <c r="RUE193" s="181"/>
      <c r="RUF193" s="180"/>
      <c r="RUG193" s="135"/>
      <c r="RUH193" s="180"/>
      <c r="RUI193" s="180"/>
      <c r="RUJ193" s="181"/>
      <c r="RUK193" s="180"/>
      <c r="RUL193" s="135"/>
      <c r="RUM193" s="180"/>
      <c r="RUN193" s="180"/>
      <c r="RUO193" s="181"/>
      <c r="RUP193" s="180"/>
      <c r="RUQ193" s="135"/>
      <c r="RUR193" s="180"/>
      <c r="RUS193" s="180"/>
      <c r="RUT193" s="181"/>
      <c r="RUU193" s="180"/>
      <c r="RUV193" s="135"/>
      <c r="RUW193" s="180"/>
      <c r="RUX193" s="180"/>
      <c r="RUY193" s="181"/>
      <c r="RUZ193" s="180"/>
      <c r="RVA193" s="135"/>
      <c r="RVB193" s="180"/>
      <c r="RVC193" s="180"/>
      <c r="RVD193" s="181"/>
      <c r="RVE193" s="180"/>
      <c r="RVF193" s="135"/>
      <c r="RVG193" s="180"/>
      <c r="RVH193" s="180"/>
      <c r="RVI193" s="181"/>
      <c r="RVJ193" s="180"/>
      <c r="RVK193" s="135"/>
      <c r="RVL193" s="180"/>
      <c r="RVM193" s="180"/>
      <c r="RVN193" s="181"/>
      <c r="RVO193" s="180"/>
      <c r="RVP193" s="135"/>
      <c r="RVQ193" s="180"/>
      <c r="RVR193" s="180"/>
      <c r="RVS193" s="181"/>
      <c r="RVT193" s="180"/>
      <c r="RVU193" s="135"/>
      <c r="RVV193" s="180"/>
      <c r="RVW193" s="180"/>
      <c r="RVX193" s="181"/>
      <c r="RVY193" s="180"/>
      <c r="RVZ193" s="135"/>
      <c r="RWA193" s="180"/>
      <c r="RWB193" s="180"/>
      <c r="RWC193" s="181"/>
      <c r="RWD193" s="180"/>
      <c r="RWE193" s="135"/>
      <c r="RWF193" s="180"/>
      <c r="RWG193" s="180"/>
      <c r="RWH193" s="181"/>
      <c r="RWI193" s="180"/>
      <c r="RWJ193" s="135"/>
      <c r="RWK193" s="180"/>
      <c r="RWL193" s="180"/>
      <c r="RWM193" s="181"/>
      <c r="RWN193" s="180"/>
      <c r="RWO193" s="135"/>
      <c r="RWP193" s="180"/>
      <c r="RWQ193" s="180"/>
      <c r="RWR193" s="181"/>
      <c r="RWS193" s="180"/>
      <c r="RWT193" s="135"/>
      <c r="RWU193" s="180"/>
      <c r="RWV193" s="180"/>
      <c r="RWW193" s="181"/>
      <c r="RWX193" s="180"/>
      <c r="RWY193" s="135"/>
      <c r="RWZ193" s="180"/>
      <c r="RXA193" s="180"/>
      <c r="RXB193" s="181"/>
      <c r="RXC193" s="180"/>
      <c r="RXD193" s="135"/>
      <c r="RXE193" s="180"/>
      <c r="RXF193" s="180"/>
      <c r="RXG193" s="181"/>
      <c r="RXH193" s="180"/>
      <c r="RXI193" s="135"/>
      <c r="RXJ193" s="180"/>
      <c r="RXK193" s="180"/>
      <c r="RXL193" s="181"/>
      <c r="RXM193" s="180"/>
      <c r="RXN193" s="135"/>
      <c r="RXO193" s="180"/>
      <c r="RXP193" s="180"/>
      <c r="RXQ193" s="181"/>
      <c r="RXR193" s="180"/>
      <c r="RXS193" s="135"/>
      <c r="RXT193" s="180"/>
      <c r="RXU193" s="180"/>
      <c r="RXV193" s="181"/>
      <c r="RXW193" s="180"/>
      <c r="RXX193" s="135"/>
      <c r="RXY193" s="180"/>
      <c r="RXZ193" s="180"/>
      <c r="RYA193" s="181"/>
      <c r="RYB193" s="180"/>
      <c r="RYC193" s="135"/>
      <c r="RYD193" s="180"/>
      <c r="RYE193" s="180"/>
      <c r="RYF193" s="181"/>
      <c r="RYG193" s="180"/>
      <c r="RYH193" s="135"/>
      <c r="RYI193" s="180"/>
      <c r="RYJ193" s="180"/>
      <c r="RYK193" s="181"/>
      <c r="RYL193" s="180"/>
      <c r="RYM193" s="135"/>
      <c r="RYN193" s="180"/>
      <c r="RYO193" s="180"/>
      <c r="RYP193" s="181"/>
      <c r="RYQ193" s="180"/>
      <c r="RYR193" s="135"/>
      <c r="RYS193" s="180"/>
      <c r="RYT193" s="180"/>
      <c r="RYU193" s="181"/>
      <c r="RYV193" s="180"/>
      <c r="RYW193" s="135"/>
      <c r="RYX193" s="180"/>
      <c r="RYY193" s="180"/>
      <c r="RYZ193" s="181"/>
      <c r="RZA193" s="180"/>
      <c r="RZB193" s="135"/>
      <c r="RZC193" s="180"/>
      <c r="RZD193" s="180"/>
      <c r="RZE193" s="181"/>
      <c r="RZF193" s="180"/>
      <c r="RZG193" s="135"/>
      <c r="RZH193" s="180"/>
      <c r="RZI193" s="180"/>
      <c r="RZJ193" s="181"/>
      <c r="RZK193" s="180"/>
      <c r="RZL193" s="135"/>
      <c r="RZM193" s="180"/>
      <c r="RZN193" s="180"/>
      <c r="RZO193" s="181"/>
      <c r="RZP193" s="180"/>
      <c r="RZQ193" s="135"/>
      <c r="RZR193" s="180"/>
      <c r="RZS193" s="180"/>
      <c r="RZT193" s="181"/>
      <c r="RZU193" s="180"/>
      <c r="RZV193" s="135"/>
      <c r="RZW193" s="180"/>
      <c r="RZX193" s="180"/>
      <c r="RZY193" s="181"/>
      <c r="RZZ193" s="180"/>
      <c r="SAA193" s="135"/>
      <c r="SAB193" s="180"/>
      <c r="SAC193" s="180"/>
      <c r="SAD193" s="181"/>
      <c r="SAE193" s="180"/>
      <c r="SAF193" s="135"/>
      <c r="SAG193" s="180"/>
      <c r="SAH193" s="180"/>
      <c r="SAI193" s="181"/>
      <c r="SAJ193" s="180"/>
      <c r="SAK193" s="135"/>
      <c r="SAL193" s="180"/>
      <c r="SAM193" s="180"/>
      <c r="SAN193" s="181"/>
      <c r="SAO193" s="180"/>
      <c r="SAP193" s="135"/>
      <c r="SAQ193" s="180"/>
      <c r="SAR193" s="180"/>
      <c r="SAS193" s="181"/>
      <c r="SAT193" s="180"/>
      <c r="SAU193" s="135"/>
      <c r="SAV193" s="180"/>
      <c r="SAW193" s="180"/>
      <c r="SAX193" s="181"/>
      <c r="SAY193" s="180"/>
      <c r="SAZ193" s="135"/>
      <c r="SBA193" s="180"/>
      <c r="SBB193" s="180"/>
      <c r="SBC193" s="181"/>
      <c r="SBD193" s="180"/>
      <c r="SBE193" s="135"/>
      <c r="SBF193" s="180"/>
      <c r="SBG193" s="180"/>
      <c r="SBH193" s="181"/>
      <c r="SBI193" s="180"/>
      <c r="SBJ193" s="135"/>
      <c r="SBK193" s="180"/>
      <c r="SBL193" s="180"/>
      <c r="SBM193" s="181"/>
      <c r="SBN193" s="180"/>
      <c r="SBO193" s="135"/>
      <c r="SBP193" s="180"/>
      <c r="SBQ193" s="180"/>
      <c r="SBR193" s="181"/>
      <c r="SBS193" s="180"/>
      <c r="SBT193" s="135"/>
      <c r="SBU193" s="180"/>
      <c r="SBV193" s="180"/>
      <c r="SBW193" s="181"/>
      <c r="SBX193" s="180"/>
      <c r="SBY193" s="135"/>
      <c r="SBZ193" s="180"/>
      <c r="SCA193" s="180"/>
      <c r="SCB193" s="181"/>
      <c r="SCC193" s="180"/>
      <c r="SCD193" s="135"/>
      <c r="SCE193" s="180"/>
      <c r="SCF193" s="180"/>
      <c r="SCG193" s="181"/>
      <c r="SCH193" s="180"/>
      <c r="SCI193" s="135"/>
      <c r="SCJ193" s="180"/>
      <c r="SCK193" s="180"/>
      <c r="SCL193" s="181"/>
      <c r="SCM193" s="180"/>
      <c r="SCN193" s="135"/>
      <c r="SCO193" s="180"/>
      <c r="SCP193" s="180"/>
      <c r="SCQ193" s="181"/>
      <c r="SCR193" s="180"/>
      <c r="SCS193" s="135"/>
      <c r="SCT193" s="180"/>
      <c r="SCU193" s="180"/>
      <c r="SCV193" s="181"/>
      <c r="SCW193" s="180"/>
      <c r="SCX193" s="135"/>
      <c r="SCY193" s="180"/>
      <c r="SCZ193" s="180"/>
      <c r="SDA193" s="181"/>
      <c r="SDB193" s="180"/>
      <c r="SDC193" s="135"/>
      <c r="SDD193" s="180"/>
      <c r="SDE193" s="180"/>
      <c r="SDF193" s="181"/>
      <c r="SDG193" s="180"/>
      <c r="SDH193" s="135"/>
      <c r="SDI193" s="180"/>
      <c r="SDJ193" s="180"/>
      <c r="SDK193" s="181"/>
      <c r="SDL193" s="180"/>
      <c r="SDM193" s="135"/>
      <c r="SDN193" s="180"/>
      <c r="SDO193" s="180"/>
      <c r="SDP193" s="181"/>
      <c r="SDQ193" s="180"/>
      <c r="SDR193" s="135"/>
      <c r="SDS193" s="180"/>
      <c r="SDT193" s="180"/>
      <c r="SDU193" s="181"/>
      <c r="SDV193" s="180"/>
      <c r="SDW193" s="135"/>
      <c r="SDX193" s="180"/>
      <c r="SDY193" s="180"/>
      <c r="SDZ193" s="181"/>
      <c r="SEA193" s="180"/>
      <c r="SEB193" s="135"/>
      <c r="SEC193" s="180"/>
      <c r="SED193" s="180"/>
      <c r="SEE193" s="181"/>
      <c r="SEF193" s="180"/>
      <c r="SEG193" s="135"/>
      <c r="SEH193" s="180"/>
      <c r="SEI193" s="180"/>
      <c r="SEJ193" s="181"/>
      <c r="SEK193" s="180"/>
      <c r="SEL193" s="135"/>
      <c r="SEM193" s="180"/>
      <c r="SEN193" s="180"/>
      <c r="SEO193" s="181"/>
      <c r="SEP193" s="180"/>
      <c r="SEQ193" s="135"/>
      <c r="SER193" s="180"/>
      <c r="SES193" s="180"/>
      <c r="SET193" s="181"/>
      <c r="SEU193" s="180"/>
      <c r="SEV193" s="135"/>
      <c r="SEW193" s="180"/>
      <c r="SEX193" s="180"/>
      <c r="SEY193" s="181"/>
      <c r="SEZ193" s="180"/>
      <c r="SFA193" s="135"/>
      <c r="SFB193" s="180"/>
      <c r="SFC193" s="180"/>
      <c r="SFD193" s="181"/>
      <c r="SFE193" s="180"/>
      <c r="SFF193" s="135"/>
      <c r="SFG193" s="180"/>
      <c r="SFH193" s="180"/>
      <c r="SFI193" s="181"/>
      <c r="SFJ193" s="180"/>
      <c r="SFK193" s="135"/>
      <c r="SFL193" s="180"/>
      <c r="SFM193" s="180"/>
      <c r="SFN193" s="181"/>
      <c r="SFO193" s="180"/>
      <c r="SFP193" s="135"/>
      <c r="SFQ193" s="180"/>
      <c r="SFR193" s="180"/>
      <c r="SFS193" s="181"/>
      <c r="SFT193" s="180"/>
      <c r="SFU193" s="135"/>
      <c r="SFV193" s="180"/>
      <c r="SFW193" s="180"/>
      <c r="SFX193" s="181"/>
      <c r="SFY193" s="180"/>
      <c r="SFZ193" s="135"/>
      <c r="SGA193" s="180"/>
      <c r="SGB193" s="180"/>
      <c r="SGC193" s="181"/>
      <c r="SGD193" s="180"/>
      <c r="SGE193" s="135"/>
      <c r="SGF193" s="180"/>
      <c r="SGG193" s="180"/>
      <c r="SGH193" s="181"/>
      <c r="SGI193" s="180"/>
      <c r="SGJ193" s="135"/>
      <c r="SGK193" s="180"/>
      <c r="SGL193" s="180"/>
      <c r="SGM193" s="181"/>
      <c r="SGN193" s="180"/>
      <c r="SGO193" s="135"/>
      <c r="SGP193" s="180"/>
      <c r="SGQ193" s="180"/>
      <c r="SGR193" s="181"/>
      <c r="SGS193" s="180"/>
      <c r="SGT193" s="135"/>
      <c r="SGU193" s="180"/>
      <c r="SGV193" s="180"/>
      <c r="SGW193" s="181"/>
      <c r="SGX193" s="180"/>
      <c r="SGY193" s="135"/>
      <c r="SGZ193" s="180"/>
      <c r="SHA193" s="180"/>
      <c r="SHB193" s="181"/>
      <c r="SHC193" s="180"/>
      <c r="SHD193" s="135"/>
      <c r="SHE193" s="180"/>
      <c r="SHF193" s="180"/>
      <c r="SHG193" s="181"/>
      <c r="SHH193" s="180"/>
      <c r="SHI193" s="135"/>
      <c r="SHJ193" s="180"/>
      <c r="SHK193" s="180"/>
      <c r="SHL193" s="181"/>
      <c r="SHM193" s="180"/>
      <c r="SHN193" s="135"/>
      <c r="SHO193" s="180"/>
      <c r="SHP193" s="180"/>
      <c r="SHQ193" s="181"/>
      <c r="SHR193" s="180"/>
      <c r="SHS193" s="135"/>
      <c r="SHT193" s="180"/>
      <c r="SHU193" s="180"/>
      <c r="SHV193" s="181"/>
      <c r="SHW193" s="180"/>
      <c r="SHX193" s="135"/>
      <c r="SHY193" s="180"/>
      <c r="SHZ193" s="180"/>
      <c r="SIA193" s="181"/>
      <c r="SIB193" s="180"/>
      <c r="SIC193" s="135"/>
      <c r="SID193" s="180"/>
      <c r="SIE193" s="180"/>
      <c r="SIF193" s="181"/>
      <c r="SIG193" s="180"/>
      <c r="SIH193" s="135"/>
      <c r="SII193" s="180"/>
      <c r="SIJ193" s="180"/>
      <c r="SIK193" s="181"/>
      <c r="SIL193" s="180"/>
      <c r="SIM193" s="135"/>
      <c r="SIN193" s="180"/>
      <c r="SIO193" s="180"/>
      <c r="SIP193" s="181"/>
      <c r="SIQ193" s="180"/>
      <c r="SIR193" s="135"/>
      <c r="SIS193" s="180"/>
      <c r="SIT193" s="180"/>
      <c r="SIU193" s="181"/>
      <c r="SIV193" s="180"/>
      <c r="SIW193" s="135"/>
      <c r="SIX193" s="180"/>
      <c r="SIY193" s="180"/>
      <c r="SIZ193" s="181"/>
      <c r="SJA193" s="180"/>
      <c r="SJB193" s="135"/>
      <c r="SJC193" s="180"/>
      <c r="SJD193" s="180"/>
      <c r="SJE193" s="181"/>
      <c r="SJF193" s="180"/>
      <c r="SJG193" s="135"/>
      <c r="SJH193" s="180"/>
      <c r="SJI193" s="180"/>
      <c r="SJJ193" s="181"/>
      <c r="SJK193" s="180"/>
      <c r="SJL193" s="135"/>
      <c r="SJM193" s="180"/>
      <c r="SJN193" s="180"/>
      <c r="SJO193" s="181"/>
      <c r="SJP193" s="180"/>
      <c r="SJQ193" s="135"/>
      <c r="SJR193" s="180"/>
      <c r="SJS193" s="180"/>
      <c r="SJT193" s="181"/>
      <c r="SJU193" s="180"/>
      <c r="SJV193" s="135"/>
      <c r="SJW193" s="180"/>
      <c r="SJX193" s="180"/>
      <c r="SJY193" s="181"/>
      <c r="SJZ193" s="180"/>
      <c r="SKA193" s="135"/>
      <c r="SKB193" s="180"/>
      <c r="SKC193" s="180"/>
      <c r="SKD193" s="181"/>
      <c r="SKE193" s="180"/>
      <c r="SKF193" s="135"/>
      <c r="SKG193" s="180"/>
      <c r="SKH193" s="180"/>
      <c r="SKI193" s="181"/>
      <c r="SKJ193" s="180"/>
      <c r="SKK193" s="135"/>
      <c r="SKL193" s="180"/>
      <c r="SKM193" s="180"/>
      <c r="SKN193" s="181"/>
      <c r="SKO193" s="180"/>
      <c r="SKP193" s="135"/>
      <c r="SKQ193" s="180"/>
      <c r="SKR193" s="180"/>
      <c r="SKS193" s="181"/>
      <c r="SKT193" s="180"/>
      <c r="SKU193" s="135"/>
      <c r="SKV193" s="180"/>
      <c r="SKW193" s="180"/>
      <c r="SKX193" s="181"/>
      <c r="SKY193" s="180"/>
      <c r="SKZ193" s="135"/>
      <c r="SLA193" s="180"/>
      <c r="SLB193" s="180"/>
      <c r="SLC193" s="181"/>
      <c r="SLD193" s="180"/>
      <c r="SLE193" s="135"/>
      <c r="SLF193" s="180"/>
      <c r="SLG193" s="180"/>
      <c r="SLH193" s="181"/>
      <c r="SLI193" s="180"/>
      <c r="SLJ193" s="135"/>
      <c r="SLK193" s="180"/>
      <c r="SLL193" s="180"/>
      <c r="SLM193" s="181"/>
      <c r="SLN193" s="180"/>
      <c r="SLO193" s="135"/>
      <c r="SLP193" s="180"/>
      <c r="SLQ193" s="180"/>
      <c r="SLR193" s="181"/>
      <c r="SLS193" s="180"/>
      <c r="SLT193" s="135"/>
      <c r="SLU193" s="180"/>
      <c r="SLV193" s="180"/>
      <c r="SLW193" s="181"/>
      <c r="SLX193" s="180"/>
      <c r="SLY193" s="135"/>
      <c r="SLZ193" s="180"/>
      <c r="SMA193" s="180"/>
      <c r="SMB193" s="181"/>
      <c r="SMC193" s="180"/>
      <c r="SMD193" s="135"/>
      <c r="SME193" s="180"/>
      <c r="SMF193" s="180"/>
      <c r="SMG193" s="181"/>
      <c r="SMH193" s="180"/>
      <c r="SMI193" s="135"/>
      <c r="SMJ193" s="180"/>
      <c r="SMK193" s="180"/>
      <c r="SML193" s="181"/>
      <c r="SMM193" s="180"/>
      <c r="SMN193" s="135"/>
      <c r="SMO193" s="180"/>
      <c r="SMP193" s="180"/>
      <c r="SMQ193" s="181"/>
      <c r="SMR193" s="180"/>
      <c r="SMS193" s="135"/>
      <c r="SMT193" s="180"/>
      <c r="SMU193" s="180"/>
      <c r="SMV193" s="181"/>
      <c r="SMW193" s="180"/>
      <c r="SMX193" s="135"/>
      <c r="SMY193" s="180"/>
      <c r="SMZ193" s="180"/>
      <c r="SNA193" s="181"/>
      <c r="SNB193" s="180"/>
      <c r="SNC193" s="135"/>
      <c r="SND193" s="180"/>
      <c r="SNE193" s="180"/>
      <c r="SNF193" s="181"/>
      <c r="SNG193" s="180"/>
      <c r="SNH193" s="135"/>
      <c r="SNI193" s="180"/>
      <c r="SNJ193" s="180"/>
      <c r="SNK193" s="181"/>
      <c r="SNL193" s="180"/>
      <c r="SNM193" s="135"/>
      <c r="SNN193" s="180"/>
      <c r="SNO193" s="180"/>
      <c r="SNP193" s="181"/>
      <c r="SNQ193" s="180"/>
      <c r="SNR193" s="135"/>
      <c r="SNS193" s="180"/>
      <c r="SNT193" s="180"/>
      <c r="SNU193" s="181"/>
      <c r="SNV193" s="180"/>
      <c r="SNW193" s="135"/>
      <c r="SNX193" s="180"/>
      <c r="SNY193" s="180"/>
      <c r="SNZ193" s="181"/>
      <c r="SOA193" s="180"/>
      <c r="SOB193" s="135"/>
      <c r="SOC193" s="180"/>
      <c r="SOD193" s="180"/>
      <c r="SOE193" s="181"/>
      <c r="SOF193" s="180"/>
      <c r="SOG193" s="135"/>
      <c r="SOH193" s="180"/>
      <c r="SOI193" s="180"/>
      <c r="SOJ193" s="181"/>
      <c r="SOK193" s="180"/>
      <c r="SOL193" s="135"/>
      <c r="SOM193" s="180"/>
      <c r="SON193" s="180"/>
      <c r="SOO193" s="181"/>
      <c r="SOP193" s="180"/>
      <c r="SOQ193" s="135"/>
      <c r="SOR193" s="180"/>
      <c r="SOS193" s="180"/>
      <c r="SOT193" s="181"/>
      <c r="SOU193" s="180"/>
      <c r="SOV193" s="135"/>
      <c r="SOW193" s="180"/>
      <c r="SOX193" s="180"/>
      <c r="SOY193" s="181"/>
      <c r="SOZ193" s="180"/>
      <c r="SPA193" s="135"/>
      <c r="SPB193" s="180"/>
      <c r="SPC193" s="180"/>
      <c r="SPD193" s="181"/>
      <c r="SPE193" s="180"/>
      <c r="SPF193" s="135"/>
      <c r="SPG193" s="180"/>
      <c r="SPH193" s="180"/>
      <c r="SPI193" s="181"/>
      <c r="SPJ193" s="180"/>
      <c r="SPK193" s="135"/>
      <c r="SPL193" s="180"/>
      <c r="SPM193" s="180"/>
      <c r="SPN193" s="181"/>
      <c r="SPO193" s="180"/>
      <c r="SPP193" s="135"/>
      <c r="SPQ193" s="180"/>
      <c r="SPR193" s="180"/>
      <c r="SPS193" s="181"/>
      <c r="SPT193" s="180"/>
      <c r="SPU193" s="135"/>
      <c r="SPV193" s="180"/>
      <c r="SPW193" s="180"/>
      <c r="SPX193" s="181"/>
      <c r="SPY193" s="180"/>
      <c r="SPZ193" s="135"/>
      <c r="SQA193" s="180"/>
      <c r="SQB193" s="180"/>
      <c r="SQC193" s="181"/>
      <c r="SQD193" s="180"/>
      <c r="SQE193" s="135"/>
      <c r="SQF193" s="180"/>
      <c r="SQG193" s="180"/>
      <c r="SQH193" s="181"/>
      <c r="SQI193" s="180"/>
      <c r="SQJ193" s="135"/>
      <c r="SQK193" s="180"/>
      <c r="SQL193" s="180"/>
      <c r="SQM193" s="181"/>
      <c r="SQN193" s="180"/>
      <c r="SQO193" s="135"/>
      <c r="SQP193" s="180"/>
      <c r="SQQ193" s="180"/>
      <c r="SQR193" s="181"/>
      <c r="SQS193" s="180"/>
      <c r="SQT193" s="135"/>
      <c r="SQU193" s="180"/>
      <c r="SQV193" s="180"/>
      <c r="SQW193" s="181"/>
      <c r="SQX193" s="180"/>
      <c r="SQY193" s="135"/>
      <c r="SQZ193" s="180"/>
      <c r="SRA193" s="180"/>
      <c r="SRB193" s="181"/>
      <c r="SRC193" s="180"/>
      <c r="SRD193" s="135"/>
      <c r="SRE193" s="180"/>
      <c r="SRF193" s="180"/>
      <c r="SRG193" s="181"/>
      <c r="SRH193" s="180"/>
      <c r="SRI193" s="135"/>
      <c r="SRJ193" s="180"/>
      <c r="SRK193" s="180"/>
      <c r="SRL193" s="181"/>
      <c r="SRM193" s="180"/>
      <c r="SRN193" s="135"/>
      <c r="SRO193" s="180"/>
      <c r="SRP193" s="180"/>
      <c r="SRQ193" s="181"/>
      <c r="SRR193" s="180"/>
      <c r="SRS193" s="135"/>
      <c r="SRT193" s="180"/>
      <c r="SRU193" s="180"/>
      <c r="SRV193" s="181"/>
      <c r="SRW193" s="180"/>
      <c r="SRX193" s="135"/>
      <c r="SRY193" s="180"/>
      <c r="SRZ193" s="180"/>
      <c r="SSA193" s="181"/>
      <c r="SSB193" s="180"/>
      <c r="SSC193" s="135"/>
      <c r="SSD193" s="180"/>
      <c r="SSE193" s="180"/>
      <c r="SSF193" s="181"/>
      <c r="SSG193" s="180"/>
      <c r="SSH193" s="135"/>
      <c r="SSI193" s="180"/>
      <c r="SSJ193" s="180"/>
      <c r="SSK193" s="181"/>
      <c r="SSL193" s="180"/>
      <c r="SSM193" s="135"/>
      <c r="SSN193" s="180"/>
      <c r="SSO193" s="180"/>
      <c r="SSP193" s="181"/>
      <c r="SSQ193" s="180"/>
      <c r="SSR193" s="135"/>
      <c r="SSS193" s="180"/>
      <c r="SST193" s="180"/>
      <c r="SSU193" s="181"/>
      <c r="SSV193" s="180"/>
      <c r="SSW193" s="135"/>
      <c r="SSX193" s="180"/>
      <c r="SSY193" s="180"/>
      <c r="SSZ193" s="181"/>
      <c r="STA193" s="180"/>
      <c r="STB193" s="135"/>
      <c r="STC193" s="180"/>
      <c r="STD193" s="180"/>
      <c r="STE193" s="181"/>
      <c r="STF193" s="180"/>
      <c r="STG193" s="135"/>
      <c r="STH193" s="180"/>
      <c r="STI193" s="180"/>
      <c r="STJ193" s="181"/>
      <c r="STK193" s="180"/>
      <c r="STL193" s="135"/>
      <c r="STM193" s="180"/>
      <c r="STN193" s="180"/>
      <c r="STO193" s="181"/>
      <c r="STP193" s="180"/>
      <c r="STQ193" s="135"/>
      <c r="STR193" s="180"/>
      <c r="STS193" s="180"/>
      <c r="STT193" s="181"/>
      <c r="STU193" s="180"/>
      <c r="STV193" s="135"/>
      <c r="STW193" s="180"/>
      <c r="STX193" s="180"/>
      <c r="STY193" s="181"/>
      <c r="STZ193" s="180"/>
      <c r="SUA193" s="135"/>
      <c r="SUB193" s="180"/>
      <c r="SUC193" s="180"/>
      <c r="SUD193" s="181"/>
      <c r="SUE193" s="180"/>
      <c r="SUF193" s="135"/>
      <c r="SUG193" s="180"/>
      <c r="SUH193" s="180"/>
      <c r="SUI193" s="181"/>
      <c r="SUJ193" s="180"/>
      <c r="SUK193" s="135"/>
      <c r="SUL193" s="180"/>
      <c r="SUM193" s="180"/>
      <c r="SUN193" s="181"/>
      <c r="SUO193" s="180"/>
      <c r="SUP193" s="135"/>
      <c r="SUQ193" s="180"/>
      <c r="SUR193" s="180"/>
      <c r="SUS193" s="181"/>
      <c r="SUT193" s="180"/>
      <c r="SUU193" s="135"/>
      <c r="SUV193" s="180"/>
      <c r="SUW193" s="180"/>
      <c r="SUX193" s="181"/>
      <c r="SUY193" s="180"/>
      <c r="SUZ193" s="135"/>
      <c r="SVA193" s="180"/>
      <c r="SVB193" s="180"/>
      <c r="SVC193" s="181"/>
      <c r="SVD193" s="180"/>
      <c r="SVE193" s="135"/>
      <c r="SVF193" s="180"/>
      <c r="SVG193" s="180"/>
      <c r="SVH193" s="181"/>
      <c r="SVI193" s="180"/>
      <c r="SVJ193" s="135"/>
      <c r="SVK193" s="180"/>
      <c r="SVL193" s="180"/>
      <c r="SVM193" s="181"/>
      <c r="SVN193" s="180"/>
      <c r="SVO193" s="135"/>
      <c r="SVP193" s="180"/>
      <c r="SVQ193" s="180"/>
      <c r="SVR193" s="181"/>
      <c r="SVS193" s="180"/>
      <c r="SVT193" s="135"/>
      <c r="SVU193" s="180"/>
      <c r="SVV193" s="180"/>
      <c r="SVW193" s="181"/>
      <c r="SVX193" s="180"/>
      <c r="SVY193" s="135"/>
      <c r="SVZ193" s="180"/>
      <c r="SWA193" s="180"/>
      <c r="SWB193" s="181"/>
      <c r="SWC193" s="180"/>
      <c r="SWD193" s="135"/>
      <c r="SWE193" s="180"/>
      <c r="SWF193" s="180"/>
      <c r="SWG193" s="181"/>
      <c r="SWH193" s="180"/>
      <c r="SWI193" s="135"/>
      <c r="SWJ193" s="180"/>
      <c r="SWK193" s="180"/>
      <c r="SWL193" s="181"/>
      <c r="SWM193" s="180"/>
      <c r="SWN193" s="135"/>
      <c r="SWO193" s="180"/>
      <c r="SWP193" s="180"/>
      <c r="SWQ193" s="181"/>
      <c r="SWR193" s="180"/>
      <c r="SWS193" s="135"/>
      <c r="SWT193" s="180"/>
      <c r="SWU193" s="180"/>
      <c r="SWV193" s="181"/>
      <c r="SWW193" s="180"/>
      <c r="SWX193" s="135"/>
      <c r="SWY193" s="180"/>
      <c r="SWZ193" s="180"/>
      <c r="SXA193" s="181"/>
      <c r="SXB193" s="180"/>
      <c r="SXC193" s="135"/>
      <c r="SXD193" s="180"/>
      <c r="SXE193" s="180"/>
      <c r="SXF193" s="181"/>
      <c r="SXG193" s="180"/>
      <c r="SXH193" s="135"/>
      <c r="SXI193" s="180"/>
      <c r="SXJ193" s="180"/>
      <c r="SXK193" s="181"/>
      <c r="SXL193" s="180"/>
      <c r="SXM193" s="135"/>
      <c r="SXN193" s="180"/>
      <c r="SXO193" s="180"/>
      <c r="SXP193" s="181"/>
      <c r="SXQ193" s="180"/>
      <c r="SXR193" s="135"/>
      <c r="SXS193" s="180"/>
      <c r="SXT193" s="180"/>
      <c r="SXU193" s="181"/>
      <c r="SXV193" s="180"/>
      <c r="SXW193" s="135"/>
      <c r="SXX193" s="180"/>
      <c r="SXY193" s="180"/>
      <c r="SXZ193" s="181"/>
      <c r="SYA193" s="180"/>
      <c r="SYB193" s="135"/>
      <c r="SYC193" s="180"/>
      <c r="SYD193" s="180"/>
      <c r="SYE193" s="181"/>
      <c r="SYF193" s="180"/>
      <c r="SYG193" s="135"/>
      <c r="SYH193" s="180"/>
      <c r="SYI193" s="180"/>
      <c r="SYJ193" s="181"/>
      <c r="SYK193" s="180"/>
      <c r="SYL193" s="135"/>
      <c r="SYM193" s="180"/>
      <c r="SYN193" s="180"/>
      <c r="SYO193" s="181"/>
      <c r="SYP193" s="180"/>
      <c r="SYQ193" s="135"/>
      <c r="SYR193" s="180"/>
      <c r="SYS193" s="180"/>
      <c r="SYT193" s="181"/>
      <c r="SYU193" s="180"/>
      <c r="SYV193" s="135"/>
      <c r="SYW193" s="180"/>
      <c r="SYX193" s="180"/>
      <c r="SYY193" s="181"/>
      <c r="SYZ193" s="180"/>
      <c r="SZA193" s="135"/>
      <c r="SZB193" s="180"/>
      <c r="SZC193" s="180"/>
      <c r="SZD193" s="181"/>
      <c r="SZE193" s="180"/>
      <c r="SZF193" s="135"/>
      <c r="SZG193" s="180"/>
      <c r="SZH193" s="180"/>
      <c r="SZI193" s="181"/>
      <c r="SZJ193" s="180"/>
      <c r="SZK193" s="135"/>
      <c r="SZL193" s="180"/>
      <c r="SZM193" s="180"/>
      <c r="SZN193" s="181"/>
      <c r="SZO193" s="180"/>
      <c r="SZP193" s="135"/>
      <c r="SZQ193" s="180"/>
      <c r="SZR193" s="180"/>
      <c r="SZS193" s="181"/>
      <c r="SZT193" s="180"/>
      <c r="SZU193" s="135"/>
      <c r="SZV193" s="180"/>
      <c r="SZW193" s="180"/>
      <c r="SZX193" s="181"/>
      <c r="SZY193" s="180"/>
      <c r="SZZ193" s="135"/>
      <c r="TAA193" s="180"/>
      <c r="TAB193" s="180"/>
      <c r="TAC193" s="181"/>
      <c r="TAD193" s="180"/>
      <c r="TAE193" s="135"/>
      <c r="TAF193" s="180"/>
      <c r="TAG193" s="180"/>
      <c r="TAH193" s="181"/>
      <c r="TAI193" s="180"/>
      <c r="TAJ193" s="135"/>
      <c r="TAK193" s="180"/>
      <c r="TAL193" s="180"/>
      <c r="TAM193" s="181"/>
      <c r="TAN193" s="180"/>
      <c r="TAO193" s="135"/>
      <c r="TAP193" s="180"/>
      <c r="TAQ193" s="180"/>
      <c r="TAR193" s="181"/>
      <c r="TAS193" s="180"/>
      <c r="TAT193" s="135"/>
      <c r="TAU193" s="180"/>
      <c r="TAV193" s="180"/>
      <c r="TAW193" s="181"/>
      <c r="TAX193" s="180"/>
      <c r="TAY193" s="135"/>
      <c r="TAZ193" s="180"/>
      <c r="TBA193" s="180"/>
      <c r="TBB193" s="181"/>
      <c r="TBC193" s="180"/>
      <c r="TBD193" s="135"/>
      <c r="TBE193" s="180"/>
      <c r="TBF193" s="180"/>
      <c r="TBG193" s="181"/>
      <c r="TBH193" s="180"/>
      <c r="TBI193" s="135"/>
      <c r="TBJ193" s="180"/>
      <c r="TBK193" s="180"/>
      <c r="TBL193" s="181"/>
      <c r="TBM193" s="180"/>
      <c r="TBN193" s="135"/>
      <c r="TBO193" s="180"/>
      <c r="TBP193" s="180"/>
      <c r="TBQ193" s="181"/>
      <c r="TBR193" s="180"/>
      <c r="TBS193" s="135"/>
      <c r="TBT193" s="180"/>
      <c r="TBU193" s="180"/>
      <c r="TBV193" s="181"/>
      <c r="TBW193" s="180"/>
      <c r="TBX193" s="135"/>
      <c r="TBY193" s="180"/>
      <c r="TBZ193" s="180"/>
      <c r="TCA193" s="181"/>
      <c r="TCB193" s="180"/>
      <c r="TCC193" s="135"/>
      <c r="TCD193" s="180"/>
      <c r="TCE193" s="180"/>
      <c r="TCF193" s="181"/>
      <c r="TCG193" s="180"/>
      <c r="TCH193" s="135"/>
      <c r="TCI193" s="180"/>
      <c r="TCJ193" s="180"/>
      <c r="TCK193" s="181"/>
      <c r="TCL193" s="180"/>
      <c r="TCM193" s="135"/>
      <c r="TCN193" s="180"/>
      <c r="TCO193" s="180"/>
      <c r="TCP193" s="181"/>
      <c r="TCQ193" s="180"/>
      <c r="TCR193" s="135"/>
      <c r="TCS193" s="180"/>
      <c r="TCT193" s="180"/>
      <c r="TCU193" s="181"/>
      <c r="TCV193" s="180"/>
      <c r="TCW193" s="135"/>
      <c r="TCX193" s="180"/>
      <c r="TCY193" s="180"/>
      <c r="TCZ193" s="181"/>
      <c r="TDA193" s="180"/>
      <c r="TDB193" s="135"/>
      <c r="TDC193" s="180"/>
      <c r="TDD193" s="180"/>
      <c r="TDE193" s="181"/>
      <c r="TDF193" s="180"/>
      <c r="TDG193" s="135"/>
      <c r="TDH193" s="180"/>
      <c r="TDI193" s="180"/>
      <c r="TDJ193" s="181"/>
      <c r="TDK193" s="180"/>
      <c r="TDL193" s="135"/>
      <c r="TDM193" s="180"/>
      <c r="TDN193" s="180"/>
      <c r="TDO193" s="181"/>
      <c r="TDP193" s="180"/>
      <c r="TDQ193" s="135"/>
      <c r="TDR193" s="180"/>
      <c r="TDS193" s="180"/>
      <c r="TDT193" s="181"/>
      <c r="TDU193" s="180"/>
      <c r="TDV193" s="135"/>
      <c r="TDW193" s="180"/>
      <c r="TDX193" s="180"/>
      <c r="TDY193" s="181"/>
      <c r="TDZ193" s="180"/>
      <c r="TEA193" s="135"/>
      <c r="TEB193" s="180"/>
      <c r="TEC193" s="180"/>
      <c r="TED193" s="181"/>
      <c r="TEE193" s="180"/>
      <c r="TEF193" s="135"/>
      <c r="TEG193" s="180"/>
      <c r="TEH193" s="180"/>
      <c r="TEI193" s="181"/>
      <c r="TEJ193" s="180"/>
      <c r="TEK193" s="135"/>
      <c r="TEL193" s="180"/>
      <c r="TEM193" s="180"/>
      <c r="TEN193" s="181"/>
      <c r="TEO193" s="180"/>
      <c r="TEP193" s="135"/>
      <c r="TEQ193" s="180"/>
      <c r="TER193" s="180"/>
      <c r="TES193" s="181"/>
      <c r="TET193" s="180"/>
      <c r="TEU193" s="135"/>
      <c r="TEV193" s="180"/>
      <c r="TEW193" s="180"/>
      <c r="TEX193" s="181"/>
      <c r="TEY193" s="180"/>
      <c r="TEZ193" s="135"/>
      <c r="TFA193" s="180"/>
      <c r="TFB193" s="180"/>
      <c r="TFC193" s="181"/>
      <c r="TFD193" s="180"/>
      <c r="TFE193" s="135"/>
      <c r="TFF193" s="180"/>
      <c r="TFG193" s="180"/>
      <c r="TFH193" s="181"/>
      <c r="TFI193" s="180"/>
      <c r="TFJ193" s="135"/>
      <c r="TFK193" s="180"/>
      <c r="TFL193" s="180"/>
      <c r="TFM193" s="181"/>
      <c r="TFN193" s="180"/>
      <c r="TFO193" s="135"/>
      <c r="TFP193" s="180"/>
      <c r="TFQ193" s="180"/>
      <c r="TFR193" s="181"/>
      <c r="TFS193" s="180"/>
      <c r="TFT193" s="135"/>
      <c r="TFU193" s="180"/>
      <c r="TFV193" s="180"/>
      <c r="TFW193" s="181"/>
      <c r="TFX193" s="180"/>
      <c r="TFY193" s="135"/>
      <c r="TFZ193" s="180"/>
      <c r="TGA193" s="180"/>
      <c r="TGB193" s="181"/>
      <c r="TGC193" s="180"/>
      <c r="TGD193" s="135"/>
      <c r="TGE193" s="180"/>
      <c r="TGF193" s="180"/>
      <c r="TGG193" s="181"/>
      <c r="TGH193" s="180"/>
      <c r="TGI193" s="135"/>
      <c r="TGJ193" s="180"/>
      <c r="TGK193" s="180"/>
      <c r="TGL193" s="181"/>
      <c r="TGM193" s="180"/>
      <c r="TGN193" s="135"/>
      <c r="TGO193" s="180"/>
      <c r="TGP193" s="180"/>
      <c r="TGQ193" s="181"/>
      <c r="TGR193" s="180"/>
      <c r="TGS193" s="135"/>
      <c r="TGT193" s="180"/>
      <c r="TGU193" s="180"/>
      <c r="TGV193" s="181"/>
      <c r="TGW193" s="180"/>
      <c r="TGX193" s="135"/>
      <c r="TGY193" s="180"/>
      <c r="TGZ193" s="180"/>
      <c r="THA193" s="181"/>
      <c r="THB193" s="180"/>
      <c r="THC193" s="135"/>
      <c r="THD193" s="180"/>
      <c r="THE193" s="180"/>
      <c r="THF193" s="181"/>
      <c r="THG193" s="180"/>
      <c r="THH193" s="135"/>
      <c r="THI193" s="180"/>
      <c r="THJ193" s="180"/>
      <c r="THK193" s="181"/>
      <c r="THL193" s="180"/>
      <c r="THM193" s="135"/>
      <c r="THN193" s="180"/>
      <c r="THO193" s="180"/>
      <c r="THP193" s="181"/>
      <c r="THQ193" s="180"/>
      <c r="THR193" s="135"/>
      <c r="THS193" s="180"/>
      <c r="THT193" s="180"/>
      <c r="THU193" s="181"/>
      <c r="THV193" s="180"/>
      <c r="THW193" s="135"/>
      <c r="THX193" s="180"/>
      <c r="THY193" s="180"/>
      <c r="THZ193" s="181"/>
      <c r="TIA193" s="180"/>
      <c r="TIB193" s="135"/>
      <c r="TIC193" s="180"/>
      <c r="TID193" s="180"/>
      <c r="TIE193" s="181"/>
      <c r="TIF193" s="180"/>
      <c r="TIG193" s="135"/>
      <c r="TIH193" s="180"/>
      <c r="TII193" s="180"/>
      <c r="TIJ193" s="181"/>
      <c r="TIK193" s="180"/>
      <c r="TIL193" s="135"/>
      <c r="TIM193" s="180"/>
      <c r="TIN193" s="180"/>
      <c r="TIO193" s="181"/>
      <c r="TIP193" s="180"/>
      <c r="TIQ193" s="135"/>
      <c r="TIR193" s="180"/>
      <c r="TIS193" s="180"/>
      <c r="TIT193" s="181"/>
      <c r="TIU193" s="180"/>
      <c r="TIV193" s="135"/>
      <c r="TIW193" s="180"/>
      <c r="TIX193" s="180"/>
      <c r="TIY193" s="181"/>
      <c r="TIZ193" s="180"/>
      <c r="TJA193" s="135"/>
      <c r="TJB193" s="180"/>
      <c r="TJC193" s="180"/>
      <c r="TJD193" s="181"/>
      <c r="TJE193" s="180"/>
      <c r="TJF193" s="135"/>
      <c r="TJG193" s="180"/>
      <c r="TJH193" s="180"/>
      <c r="TJI193" s="181"/>
      <c r="TJJ193" s="180"/>
      <c r="TJK193" s="135"/>
      <c r="TJL193" s="180"/>
      <c r="TJM193" s="180"/>
      <c r="TJN193" s="181"/>
      <c r="TJO193" s="180"/>
      <c r="TJP193" s="135"/>
      <c r="TJQ193" s="180"/>
      <c r="TJR193" s="180"/>
      <c r="TJS193" s="181"/>
      <c r="TJT193" s="180"/>
      <c r="TJU193" s="135"/>
      <c r="TJV193" s="180"/>
      <c r="TJW193" s="180"/>
      <c r="TJX193" s="181"/>
      <c r="TJY193" s="180"/>
      <c r="TJZ193" s="135"/>
      <c r="TKA193" s="180"/>
      <c r="TKB193" s="180"/>
      <c r="TKC193" s="181"/>
      <c r="TKD193" s="180"/>
      <c r="TKE193" s="135"/>
      <c r="TKF193" s="180"/>
      <c r="TKG193" s="180"/>
      <c r="TKH193" s="181"/>
      <c r="TKI193" s="180"/>
      <c r="TKJ193" s="135"/>
      <c r="TKK193" s="180"/>
      <c r="TKL193" s="180"/>
      <c r="TKM193" s="181"/>
      <c r="TKN193" s="180"/>
      <c r="TKO193" s="135"/>
      <c r="TKP193" s="180"/>
      <c r="TKQ193" s="180"/>
      <c r="TKR193" s="181"/>
      <c r="TKS193" s="180"/>
      <c r="TKT193" s="135"/>
      <c r="TKU193" s="180"/>
      <c r="TKV193" s="180"/>
      <c r="TKW193" s="181"/>
      <c r="TKX193" s="180"/>
      <c r="TKY193" s="135"/>
      <c r="TKZ193" s="180"/>
      <c r="TLA193" s="180"/>
      <c r="TLB193" s="181"/>
      <c r="TLC193" s="180"/>
      <c r="TLD193" s="135"/>
      <c r="TLE193" s="180"/>
      <c r="TLF193" s="180"/>
      <c r="TLG193" s="181"/>
      <c r="TLH193" s="180"/>
      <c r="TLI193" s="135"/>
      <c r="TLJ193" s="180"/>
      <c r="TLK193" s="180"/>
      <c r="TLL193" s="181"/>
      <c r="TLM193" s="180"/>
      <c r="TLN193" s="135"/>
      <c r="TLO193" s="180"/>
      <c r="TLP193" s="180"/>
      <c r="TLQ193" s="181"/>
      <c r="TLR193" s="180"/>
      <c r="TLS193" s="135"/>
      <c r="TLT193" s="180"/>
      <c r="TLU193" s="180"/>
      <c r="TLV193" s="181"/>
      <c r="TLW193" s="180"/>
      <c r="TLX193" s="135"/>
      <c r="TLY193" s="180"/>
      <c r="TLZ193" s="180"/>
      <c r="TMA193" s="181"/>
      <c r="TMB193" s="180"/>
      <c r="TMC193" s="135"/>
      <c r="TMD193" s="180"/>
      <c r="TME193" s="180"/>
      <c r="TMF193" s="181"/>
      <c r="TMG193" s="180"/>
      <c r="TMH193" s="135"/>
      <c r="TMI193" s="180"/>
      <c r="TMJ193" s="180"/>
      <c r="TMK193" s="181"/>
      <c r="TML193" s="180"/>
      <c r="TMM193" s="135"/>
      <c r="TMN193" s="180"/>
      <c r="TMO193" s="180"/>
      <c r="TMP193" s="181"/>
      <c r="TMQ193" s="180"/>
      <c r="TMR193" s="135"/>
      <c r="TMS193" s="180"/>
      <c r="TMT193" s="180"/>
      <c r="TMU193" s="181"/>
      <c r="TMV193" s="180"/>
      <c r="TMW193" s="135"/>
      <c r="TMX193" s="180"/>
      <c r="TMY193" s="180"/>
      <c r="TMZ193" s="181"/>
      <c r="TNA193" s="180"/>
      <c r="TNB193" s="135"/>
      <c r="TNC193" s="180"/>
      <c r="TND193" s="180"/>
      <c r="TNE193" s="181"/>
      <c r="TNF193" s="180"/>
      <c r="TNG193" s="135"/>
      <c r="TNH193" s="180"/>
      <c r="TNI193" s="180"/>
      <c r="TNJ193" s="181"/>
      <c r="TNK193" s="180"/>
      <c r="TNL193" s="135"/>
      <c r="TNM193" s="180"/>
      <c r="TNN193" s="180"/>
      <c r="TNO193" s="181"/>
      <c r="TNP193" s="180"/>
      <c r="TNQ193" s="135"/>
      <c r="TNR193" s="180"/>
      <c r="TNS193" s="180"/>
      <c r="TNT193" s="181"/>
      <c r="TNU193" s="180"/>
      <c r="TNV193" s="135"/>
      <c r="TNW193" s="180"/>
      <c r="TNX193" s="180"/>
      <c r="TNY193" s="181"/>
      <c r="TNZ193" s="180"/>
      <c r="TOA193" s="135"/>
      <c r="TOB193" s="180"/>
      <c r="TOC193" s="180"/>
      <c r="TOD193" s="181"/>
      <c r="TOE193" s="180"/>
      <c r="TOF193" s="135"/>
      <c r="TOG193" s="180"/>
      <c r="TOH193" s="180"/>
      <c r="TOI193" s="181"/>
      <c r="TOJ193" s="180"/>
      <c r="TOK193" s="135"/>
      <c r="TOL193" s="180"/>
      <c r="TOM193" s="180"/>
      <c r="TON193" s="181"/>
      <c r="TOO193" s="180"/>
      <c r="TOP193" s="135"/>
      <c r="TOQ193" s="180"/>
      <c r="TOR193" s="180"/>
      <c r="TOS193" s="181"/>
      <c r="TOT193" s="180"/>
      <c r="TOU193" s="135"/>
      <c r="TOV193" s="180"/>
      <c r="TOW193" s="180"/>
      <c r="TOX193" s="181"/>
      <c r="TOY193" s="180"/>
      <c r="TOZ193" s="135"/>
      <c r="TPA193" s="180"/>
      <c r="TPB193" s="180"/>
      <c r="TPC193" s="181"/>
      <c r="TPD193" s="180"/>
      <c r="TPE193" s="135"/>
      <c r="TPF193" s="180"/>
      <c r="TPG193" s="180"/>
      <c r="TPH193" s="181"/>
      <c r="TPI193" s="180"/>
      <c r="TPJ193" s="135"/>
      <c r="TPK193" s="180"/>
      <c r="TPL193" s="180"/>
      <c r="TPM193" s="181"/>
      <c r="TPN193" s="180"/>
      <c r="TPO193" s="135"/>
      <c r="TPP193" s="180"/>
      <c r="TPQ193" s="180"/>
      <c r="TPR193" s="181"/>
      <c r="TPS193" s="180"/>
      <c r="TPT193" s="135"/>
      <c r="TPU193" s="180"/>
      <c r="TPV193" s="180"/>
      <c r="TPW193" s="181"/>
      <c r="TPX193" s="180"/>
      <c r="TPY193" s="135"/>
      <c r="TPZ193" s="180"/>
      <c r="TQA193" s="180"/>
      <c r="TQB193" s="181"/>
      <c r="TQC193" s="180"/>
      <c r="TQD193" s="135"/>
      <c r="TQE193" s="180"/>
      <c r="TQF193" s="180"/>
      <c r="TQG193" s="181"/>
      <c r="TQH193" s="180"/>
      <c r="TQI193" s="135"/>
      <c r="TQJ193" s="180"/>
      <c r="TQK193" s="180"/>
      <c r="TQL193" s="181"/>
      <c r="TQM193" s="180"/>
      <c r="TQN193" s="135"/>
      <c r="TQO193" s="180"/>
      <c r="TQP193" s="180"/>
      <c r="TQQ193" s="181"/>
      <c r="TQR193" s="180"/>
      <c r="TQS193" s="135"/>
      <c r="TQT193" s="180"/>
      <c r="TQU193" s="180"/>
      <c r="TQV193" s="181"/>
      <c r="TQW193" s="180"/>
      <c r="TQX193" s="135"/>
      <c r="TQY193" s="180"/>
      <c r="TQZ193" s="180"/>
      <c r="TRA193" s="181"/>
      <c r="TRB193" s="180"/>
      <c r="TRC193" s="135"/>
      <c r="TRD193" s="180"/>
      <c r="TRE193" s="180"/>
      <c r="TRF193" s="181"/>
      <c r="TRG193" s="180"/>
      <c r="TRH193" s="135"/>
      <c r="TRI193" s="180"/>
      <c r="TRJ193" s="180"/>
      <c r="TRK193" s="181"/>
      <c r="TRL193" s="180"/>
      <c r="TRM193" s="135"/>
      <c r="TRN193" s="180"/>
      <c r="TRO193" s="180"/>
      <c r="TRP193" s="181"/>
      <c r="TRQ193" s="180"/>
      <c r="TRR193" s="135"/>
      <c r="TRS193" s="180"/>
      <c r="TRT193" s="180"/>
      <c r="TRU193" s="181"/>
      <c r="TRV193" s="180"/>
      <c r="TRW193" s="135"/>
      <c r="TRX193" s="180"/>
      <c r="TRY193" s="180"/>
      <c r="TRZ193" s="181"/>
      <c r="TSA193" s="180"/>
      <c r="TSB193" s="135"/>
      <c r="TSC193" s="180"/>
      <c r="TSD193" s="180"/>
      <c r="TSE193" s="181"/>
      <c r="TSF193" s="180"/>
      <c r="TSG193" s="135"/>
      <c r="TSH193" s="180"/>
      <c r="TSI193" s="180"/>
      <c r="TSJ193" s="181"/>
      <c r="TSK193" s="180"/>
      <c r="TSL193" s="135"/>
      <c r="TSM193" s="180"/>
      <c r="TSN193" s="180"/>
      <c r="TSO193" s="181"/>
      <c r="TSP193" s="180"/>
      <c r="TSQ193" s="135"/>
      <c r="TSR193" s="180"/>
      <c r="TSS193" s="180"/>
      <c r="TST193" s="181"/>
      <c r="TSU193" s="180"/>
      <c r="TSV193" s="135"/>
      <c r="TSW193" s="180"/>
      <c r="TSX193" s="180"/>
      <c r="TSY193" s="181"/>
      <c r="TSZ193" s="180"/>
      <c r="TTA193" s="135"/>
      <c r="TTB193" s="180"/>
      <c r="TTC193" s="180"/>
      <c r="TTD193" s="181"/>
      <c r="TTE193" s="180"/>
      <c r="TTF193" s="135"/>
      <c r="TTG193" s="180"/>
      <c r="TTH193" s="180"/>
      <c r="TTI193" s="181"/>
      <c r="TTJ193" s="180"/>
      <c r="TTK193" s="135"/>
      <c r="TTL193" s="180"/>
      <c r="TTM193" s="180"/>
      <c r="TTN193" s="181"/>
      <c r="TTO193" s="180"/>
      <c r="TTP193" s="135"/>
      <c r="TTQ193" s="180"/>
      <c r="TTR193" s="180"/>
      <c r="TTS193" s="181"/>
      <c r="TTT193" s="180"/>
      <c r="TTU193" s="135"/>
      <c r="TTV193" s="180"/>
      <c r="TTW193" s="180"/>
      <c r="TTX193" s="181"/>
      <c r="TTY193" s="180"/>
      <c r="TTZ193" s="135"/>
      <c r="TUA193" s="180"/>
      <c r="TUB193" s="180"/>
      <c r="TUC193" s="181"/>
      <c r="TUD193" s="180"/>
      <c r="TUE193" s="135"/>
      <c r="TUF193" s="180"/>
      <c r="TUG193" s="180"/>
      <c r="TUH193" s="181"/>
      <c r="TUI193" s="180"/>
      <c r="TUJ193" s="135"/>
      <c r="TUK193" s="180"/>
      <c r="TUL193" s="180"/>
      <c r="TUM193" s="181"/>
      <c r="TUN193" s="180"/>
      <c r="TUO193" s="135"/>
      <c r="TUP193" s="180"/>
      <c r="TUQ193" s="180"/>
      <c r="TUR193" s="181"/>
      <c r="TUS193" s="180"/>
      <c r="TUT193" s="135"/>
      <c r="TUU193" s="180"/>
      <c r="TUV193" s="180"/>
      <c r="TUW193" s="181"/>
      <c r="TUX193" s="180"/>
      <c r="TUY193" s="135"/>
      <c r="TUZ193" s="180"/>
      <c r="TVA193" s="180"/>
      <c r="TVB193" s="181"/>
      <c r="TVC193" s="180"/>
      <c r="TVD193" s="135"/>
      <c r="TVE193" s="180"/>
      <c r="TVF193" s="180"/>
      <c r="TVG193" s="181"/>
      <c r="TVH193" s="180"/>
      <c r="TVI193" s="135"/>
      <c r="TVJ193" s="180"/>
      <c r="TVK193" s="180"/>
      <c r="TVL193" s="181"/>
      <c r="TVM193" s="180"/>
      <c r="TVN193" s="135"/>
      <c r="TVO193" s="180"/>
      <c r="TVP193" s="180"/>
      <c r="TVQ193" s="181"/>
      <c r="TVR193" s="180"/>
      <c r="TVS193" s="135"/>
      <c r="TVT193" s="180"/>
      <c r="TVU193" s="180"/>
      <c r="TVV193" s="181"/>
      <c r="TVW193" s="180"/>
      <c r="TVX193" s="135"/>
      <c r="TVY193" s="180"/>
      <c r="TVZ193" s="180"/>
      <c r="TWA193" s="181"/>
      <c r="TWB193" s="180"/>
      <c r="TWC193" s="135"/>
      <c r="TWD193" s="180"/>
      <c r="TWE193" s="180"/>
      <c r="TWF193" s="181"/>
      <c r="TWG193" s="180"/>
      <c r="TWH193" s="135"/>
      <c r="TWI193" s="180"/>
      <c r="TWJ193" s="180"/>
      <c r="TWK193" s="181"/>
      <c r="TWL193" s="180"/>
      <c r="TWM193" s="135"/>
      <c r="TWN193" s="180"/>
      <c r="TWO193" s="180"/>
      <c r="TWP193" s="181"/>
      <c r="TWQ193" s="180"/>
      <c r="TWR193" s="135"/>
      <c r="TWS193" s="180"/>
      <c r="TWT193" s="180"/>
      <c r="TWU193" s="181"/>
      <c r="TWV193" s="180"/>
      <c r="TWW193" s="135"/>
      <c r="TWX193" s="180"/>
      <c r="TWY193" s="180"/>
      <c r="TWZ193" s="181"/>
      <c r="TXA193" s="180"/>
      <c r="TXB193" s="135"/>
      <c r="TXC193" s="180"/>
      <c r="TXD193" s="180"/>
      <c r="TXE193" s="181"/>
      <c r="TXF193" s="180"/>
      <c r="TXG193" s="135"/>
      <c r="TXH193" s="180"/>
      <c r="TXI193" s="180"/>
      <c r="TXJ193" s="181"/>
      <c r="TXK193" s="180"/>
      <c r="TXL193" s="135"/>
      <c r="TXM193" s="180"/>
      <c r="TXN193" s="180"/>
      <c r="TXO193" s="181"/>
      <c r="TXP193" s="180"/>
      <c r="TXQ193" s="135"/>
      <c r="TXR193" s="180"/>
      <c r="TXS193" s="180"/>
      <c r="TXT193" s="181"/>
      <c r="TXU193" s="180"/>
      <c r="TXV193" s="135"/>
      <c r="TXW193" s="180"/>
      <c r="TXX193" s="180"/>
      <c r="TXY193" s="181"/>
      <c r="TXZ193" s="180"/>
      <c r="TYA193" s="135"/>
      <c r="TYB193" s="180"/>
      <c r="TYC193" s="180"/>
      <c r="TYD193" s="181"/>
      <c r="TYE193" s="180"/>
      <c r="TYF193" s="135"/>
      <c r="TYG193" s="180"/>
      <c r="TYH193" s="180"/>
      <c r="TYI193" s="181"/>
      <c r="TYJ193" s="180"/>
      <c r="TYK193" s="135"/>
      <c r="TYL193" s="180"/>
      <c r="TYM193" s="180"/>
      <c r="TYN193" s="181"/>
      <c r="TYO193" s="180"/>
      <c r="TYP193" s="135"/>
      <c r="TYQ193" s="180"/>
      <c r="TYR193" s="180"/>
      <c r="TYS193" s="181"/>
      <c r="TYT193" s="180"/>
      <c r="TYU193" s="135"/>
      <c r="TYV193" s="180"/>
      <c r="TYW193" s="180"/>
      <c r="TYX193" s="181"/>
      <c r="TYY193" s="180"/>
      <c r="TYZ193" s="135"/>
      <c r="TZA193" s="180"/>
      <c r="TZB193" s="180"/>
      <c r="TZC193" s="181"/>
      <c r="TZD193" s="180"/>
      <c r="TZE193" s="135"/>
      <c r="TZF193" s="180"/>
      <c r="TZG193" s="180"/>
      <c r="TZH193" s="181"/>
      <c r="TZI193" s="180"/>
      <c r="TZJ193" s="135"/>
      <c r="TZK193" s="180"/>
      <c r="TZL193" s="180"/>
      <c r="TZM193" s="181"/>
      <c r="TZN193" s="180"/>
      <c r="TZO193" s="135"/>
      <c r="TZP193" s="180"/>
      <c r="TZQ193" s="180"/>
      <c r="TZR193" s="181"/>
      <c r="TZS193" s="180"/>
      <c r="TZT193" s="135"/>
      <c r="TZU193" s="180"/>
      <c r="TZV193" s="180"/>
      <c r="TZW193" s="181"/>
      <c r="TZX193" s="180"/>
      <c r="TZY193" s="135"/>
      <c r="TZZ193" s="180"/>
      <c r="UAA193" s="180"/>
      <c r="UAB193" s="181"/>
      <c r="UAC193" s="180"/>
      <c r="UAD193" s="135"/>
      <c r="UAE193" s="180"/>
      <c r="UAF193" s="180"/>
      <c r="UAG193" s="181"/>
      <c r="UAH193" s="180"/>
      <c r="UAI193" s="135"/>
      <c r="UAJ193" s="180"/>
      <c r="UAK193" s="180"/>
      <c r="UAL193" s="181"/>
      <c r="UAM193" s="180"/>
      <c r="UAN193" s="135"/>
      <c r="UAO193" s="180"/>
      <c r="UAP193" s="180"/>
      <c r="UAQ193" s="181"/>
      <c r="UAR193" s="180"/>
      <c r="UAS193" s="135"/>
      <c r="UAT193" s="180"/>
      <c r="UAU193" s="180"/>
      <c r="UAV193" s="181"/>
      <c r="UAW193" s="180"/>
      <c r="UAX193" s="135"/>
      <c r="UAY193" s="180"/>
      <c r="UAZ193" s="180"/>
      <c r="UBA193" s="181"/>
      <c r="UBB193" s="180"/>
      <c r="UBC193" s="135"/>
      <c r="UBD193" s="180"/>
      <c r="UBE193" s="180"/>
      <c r="UBF193" s="181"/>
      <c r="UBG193" s="180"/>
      <c r="UBH193" s="135"/>
      <c r="UBI193" s="180"/>
      <c r="UBJ193" s="180"/>
      <c r="UBK193" s="181"/>
      <c r="UBL193" s="180"/>
      <c r="UBM193" s="135"/>
      <c r="UBN193" s="180"/>
      <c r="UBO193" s="180"/>
      <c r="UBP193" s="181"/>
      <c r="UBQ193" s="180"/>
      <c r="UBR193" s="135"/>
      <c r="UBS193" s="180"/>
      <c r="UBT193" s="180"/>
      <c r="UBU193" s="181"/>
      <c r="UBV193" s="180"/>
      <c r="UBW193" s="135"/>
      <c r="UBX193" s="180"/>
      <c r="UBY193" s="180"/>
      <c r="UBZ193" s="181"/>
      <c r="UCA193" s="180"/>
      <c r="UCB193" s="135"/>
      <c r="UCC193" s="180"/>
      <c r="UCD193" s="180"/>
      <c r="UCE193" s="181"/>
      <c r="UCF193" s="180"/>
      <c r="UCG193" s="135"/>
      <c r="UCH193" s="180"/>
      <c r="UCI193" s="180"/>
      <c r="UCJ193" s="181"/>
      <c r="UCK193" s="180"/>
      <c r="UCL193" s="135"/>
      <c r="UCM193" s="180"/>
      <c r="UCN193" s="180"/>
      <c r="UCO193" s="181"/>
      <c r="UCP193" s="180"/>
      <c r="UCQ193" s="135"/>
      <c r="UCR193" s="180"/>
      <c r="UCS193" s="180"/>
      <c r="UCT193" s="181"/>
      <c r="UCU193" s="180"/>
      <c r="UCV193" s="135"/>
      <c r="UCW193" s="180"/>
      <c r="UCX193" s="180"/>
      <c r="UCY193" s="181"/>
      <c r="UCZ193" s="180"/>
      <c r="UDA193" s="135"/>
      <c r="UDB193" s="180"/>
      <c r="UDC193" s="180"/>
      <c r="UDD193" s="181"/>
      <c r="UDE193" s="180"/>
      <c r="UDF193" s="135"/>
      <c r="UDG193" s="180"/>
      <c r="UDH193" s="180"/>
      <c r="UDI193" s="181"/>
      <c r="UDJ193" s="180"/>
      <c r="UDK193" s="135"/>
      <c r="UDL193" s="180"/>
      <c r="UDM193" s="180"/>
      <c r="UDN193" s="181"/>
      <c r="UDO193" s="180"/>
      <c r="UDP193" s="135"/>
      <c r="UDQ193" s="180"/>
      <c r="UDR193" s="180"/>
      <c r="UDS193" s="181"/>
      <c r="UDT193" s="180"/>
      <c r="UDU193" s="135"/>
      <c r="UDV193" s="180"/>
      <c r="UDW193" s="180"/>
      <c r="UDX193" s="181"/>
      <c r="UDY193" s="180"/>
      <c r="UDZ193" s="135"/>
      <c r="UEA193" s="180"/>
      <c r="UEB193" s="180"/>
      <c r="UEC193" s="181"/>
      <c r="UED193" s="180"/>
      <c r="UEE193" s="135"/>
      <c r="UEF193" s="180"/>
      <c r="UEG193" s="180"/>
      <c r="UEH193" s="181"/>
      <c r="UEI193" s="180"/>
      <c r="UEJ193" s="135"/>
      <c r="UEK193" s="180"/>
      <c r="UEL193" s="180"/>
      <c r="UEM193" s="181"/>
      <c r="UEN193" s="180"/>
      <c r="UEO193" s="135"/>
      <c r="UEP193" s="180"/>
      <c r="UEQ193" s="180"/>
      <c r="UER193" s="181"/>
      <c r="UES193" s="180"/>
      <c r="UET193" s="135"/>
      <c r="UEU193" s="180"/>
      <c r="UEV193" s="180"/>
      <c r="UEW193" s="181"/>
      <c r="UEX193" s="180"/>
      <c r="UEY193" s="135"/>
      <c r="UEZ193" s="180"/>
      <c r="UFA193" s="180"/>
      <c r="UFB193" s="181"/>
      <c r="UFC193" s="180"/>
      <c r="UFD193" s="135"/>
      <c r="UFE193" s="180"/>
      <c r="UFF193" s="180"/>
      <c r="UFG193" s="181"/>
      <c r="UFH193" s="180"/>
      <c r="UFI193" s="135"/>
      <c r="UFJ193" s="180"/>
      <c r="UFK193" s="180"/>
      <c r="UFL193" s="181"/>
      <c r="UFM193" s="180"/>
      <c r="UFN193" s="135"/>
      <c r="UFO193" s="180"/>
      <c r="UFP193" s="180"/>
      <c r="UFQ193" s="181"/>
      <c r="UFR193" s="180"/>
      <c r="UFS193" s="135"/>
      <c r="UFT193" s="180"/>
      <c r="UFU193" s="180"/>
      <c r="UFV193" s="181"/>
      <c r="UFW193" s="180"/>
      <c r="UFX193" s="135"/>
      <c r="UFY193" s="180"/>
      <c r="UFZ193" s="180"/>
      <c r="UGA193" s="181"/>
      <c r="UGB193" s="180"/>
      <c r="UGC193" s="135"/>
      <c r="UGD193" s="180"/>
      <c r="UGE193" s="180"/>
      <c r="UGF193" s="181"/>
      <c r="UGG193" s="180"/>
      <c r="UGH193" s="135"/>
      <c r="UGI193" s="180"/>
      <c r="UGJ193" s="180"/>
      <c r="UGK193" s="181"/>
      <c r="UGL193" s="180"/>
      <c r="UGM193" s="135"/>
      <c r="UGN193" s="180"/>
      <c r="UGO193" s="180"/>
      <c r="UGP193" s="181"/>
      <c r="UGQ193" s="180"/>
      <c r="UGR193" s="135"/>
      <c r="UGS193" s="180"/>
      <c r="UGT193" s="180"/>
      <c r="UGU193" s="181"/>
      <c r="UGV193" s="180"/>
      <c r="UGW193" s="135"/>
      <c r="UGX193" s="180"/>
      <c r="UGY193" s="180"/>
      <c r="UGZ193" s="181"/>
      <c r="UHA193" s="180"/>
      <c r="UHB193" s="135"/>
      <c r="UHC193" s="180"/>
      <c r="UHD193" s="180"/>
      <c r="UHE193" s="181"/>
      <c r="UHF193" s="180"/>
      <c r="UHG193" s="135"/>
      <c r="UHH193" s="180"/>
      <c r="UHI193" s="180"/>
      <c r="UHJ193" s="181"/>
      <c r="UHK193" s="180"/>
      <c r="UHL193" s="135"/>
      <c r="UHM193" s="180"/>
      <c r="UHN193" s="180"/>
      <c r="UHO193" s="181"/>
      <c r="UHP193" s="180"/>
      <c r="UHQ193" s="135"/>
      <c r="UHR193" s="180"/>
      <c r="UHS193" s="180"/>
      <c r="UHT193" s="181"/>
      <c r="UHU193" s="180"/>
      <c r="UHV193" s="135"/>
      <c r="UHW193" s="180"/>
      <c r="UHX193" s="180"/>
      <c r="UHY193" s="181"/>
      <c r="UHZ193" s="180"/>
      <c r="UIA193" s="135"/>
      <c r="UIB193" s="180"/>
      <c r="UIC193" s="180"/>
      <c r="UID193" s="181"/>
      <c r="UIE193" s="180"/>
      <c r="UIF193" s="135"/>
      <c r="UIG193" s="180"/>
      <c r="UIH193" s="180"/>
      <c r="UII193" s="181"/>
      <c r="UIJ193" s="180"/>
      <c r="UIK193" s="135"/>
      <c r="UIL193" s="180"/>
      <c r="UIM193" s="180"/>
      <c r="UIN193" s="181"/>
      <c r="UIO193" s="180"/>
      <c r="UIP193" s="135"/>
      <c r="UIQ193" s="180"/>
      <c r="UIR193" s="180"/>
      <c r="UIS193" s="181"/>
      <c r="UIT193" s="180"/>
      <c r="UIU193" s="135"/>
      <c r="UIV193" s="180"/>
      <c r="UIW193" s="180"/>
      <c r="UIX193" s="181"/>
      <c r="UIY193" s="180"/>
      <c r="UIZ193" s="135"/>
      <c r="UJA193" s="180"/>
      <c r="UJB193" s="180"/>
      <c r="UJC193" s="181"/>
      <c r="UJD193" s="180"/>
      <c r="UJE193" s="135"/>
      <c r="UJF193" s="180"/>
      <c r="UJG193" s="180"/>
      <c r="UJH193" s="181"/>
      <c r="UJI193" s="180"/>
      <c r="UJJ193" s="135"/>
      <c r="UJK193" s="180"/>
      <c r="UJL193" s="180"/>
      <c r="UJM193" s="181"/>
      <c r="UJN193" s="180"/>
      <c r="UJO193" s="135"/>
      <c r="UJP193" s="180"/>
      <c r="UJQ193" s="180"/>
      <c r="UJR193" s="181"/>
      <c r="UJS193" s="180"/>
      <c r="UJT193" s="135"/>
      <c r="UJU193" s="180"/>
      <c r="UJV193" s="180"/>
      <c r="UJW193" s="181"/>
      <c r="UJX193" s="180"/>
      <c r="UJY193" s="135"/>
      <c r="UJZ193" s="180"/>
      <c r="UKA193" s="180"/>
      <c r="UKB193" s="181"/>
      <c r="UKC193" s="180"/>
      <c r="UKD193" s="135"/>
      <c r="UKE193" s="180"/>
      <c r="UKF193" s="180"/>
      <c r="UKG193" s="181"/>
      <c r="UKH193" s="180"/>
      <c r="UKI193" s="135"/>
      <c r="UKJ193" s="180"/>
      <c r="UKK193" s="180"/>
      <c r="UKL193" s="181"/>
      <c r="UKM193" s="180"/>
      <c r="UKN193" s="135"/>
      <c r="UKO193" s="180"/>
      <c r="UKP193" s="180"/>
      <c r="UKQ193" s="181"/>
      <c r="UKR193" s="180"/>
      <c r="UKS193" s="135"/>
      <c r="UKT193" s="180"/>
      <c r="UKU193" s="180"/>
      <c r="UKV193" s="181"/>
      <c r="UKW193" s="180"/>
      <c r="UKX193" s="135"/>
      <c r="UKY193" s="180"/>
      <c r="UKZ193" s="180"/>
      <c r="ULA193" s="181"/>
      <c r="ULB193" s="180"/>
      <c r="ULC193" s="135"/>
      <c r="ULD193" s="180"/>
      <c r="ULE193" s="180"/>
      <c r="ULF193" s="181"/>
      <c r="ULG193" s="180"/>
      <c r="ULH193" s="135"/>
      <c r="ULI193" s="180"/>
      <c r="ULJ193" s="180"/>
      <c r="ULK193" s="181"/>
      <c r="ULL193" s="180"/>
      <c r="ULM193" s="135"/>
      <c r="ULN193" s="180"/>
      <c r="ULO193" s="180"/>
      <c r="ULP193" s="181"/>
      <c r="ULQ193" s="180"/>
      <c r="ULR193" s="135"/>
      <c r="ULS193" s="180"/>
      <c r="ULT193" s="180"/>
      <c r="ULU193" s="181"/>
      <c r="ULV193" s="180"/>
      <c r="ULW193" s="135"/>
      <c r="ULX193" s="180"/>
      <c r="ULY193" s="180"/>
      <c r="ULZ193" s="181"/>
      <c r="UMA193" s="180"/>
      <c r="UMB193" s="135"/>
      <c r="UMC193" s="180"/>
      <c r="UMD193" s="180"/>
      <c r="UME193" s="181"/>
      <c r="UMF193" s="180"/>
      <c r="UMG193" s="135"/>
      <c r="UMH193" s="180"/>
      <c r="UMI193" s="180"/>
      <c r="UMJ193" s="181"/>
      <c r="UMK193" s="180"/>
      <c r="UML193" s="135"/>
      <c r="UMM193" s="180"/>
      <c r="UMN193" s="180"/>
      <c r="UMO193" s="181"/>
      <c r="UMP193" s="180"/>
      <c r="UMQ193" s="135"/>
      <c r="UMR193" s="180"/>
      <c r="UMS193" s="180"/>
      <c r="UMT193" s="181"/>
      <c r="UMU193" s="180"/>
      <c r="UMV193" s="135"/>
      <c r="UMW193" s="180"/>
      <c r="UMX193" s="180"/>
      <c r="UMY193" s="181"/>
      <c r="UMZ193" s="180"/>
      <c r="UNA193" s="135"/>
      <c r="UNB193" s="180"/>
      <c r="UNC193" s="180"/>
      <c r="UND193" s="181"/>
      <c r="UNE193" s="180"/>
      <c r="UNF193" s="135"/>
      <c r="UNG193" s="180"/>
      <c r="UNH193" s="180"/>
      <c r="UNI193" s="181"/>
      <c r="UNJ193" s="180"/>
      <c r="UNK193" s="135"/>
      <c r="UNL193" s="180"/>
      <c r="UNM193" s="180"/>
      <c r="UNN193" s="181"/>
      <c r="UNO193" s="180"/>
      <c r="UNP193" s="135"/>
      <c r="UNQ193" s="180"/>
      <c r="UNR193" s="180"/>
      <c r="UNS193" s="181"/>
      <c r="UNT193" s="180"/>
      <c r="UNU193" s="135"/>
      <c r="UNV193" s="180"/>
      <c r="UNW193" s="180"/>
      <c r="UNX193" s="181"/>
      <c r="UNY193" s="180"/>
      <c r="UNZ193" s="135"/>
      <c r="UOA193" s="180"/>
      <c r="UOB193" s="180"/>
      <c r="UOC193" s="181"/>
      <c r="UOD193" s="180"/>
      <c r="UOE193" s="135"/>
      <c r="UOF193" s="180"/>
      <c r="UOG193" s="180"/>
      <c r="UOH193" s="181"/>
      <c r="UOI193" s="180"/>
      <c r="UOJ193" s="135"/>
      <c r="UOK193" s="180"/>
      <c r="UOL193" s="180"/>
      <c r="UOM193" s="181"/>
      <c r="UON193" s="180"/>
      <c r="UOO193" s="135"/>
      <c r="UOP193" s="180"/>
      <c r="UOQ193" s="180"/>
      <c r="UOR193" s="181"/>
      <c r="UOS193" s="180"/>
      <c r="UOT193" s="135"/>
      <c r="UOU193" s="180"/>
      <c r="UOV193" s="180"/>
      <c r="UOW193" s="181"/>
      <c r="UOX193" s="180"/>
      <c r="UOY193" s="135"/>
      <c r="UOZ193" s="180"/>
      <c r="UPA193" s="180"/>
      <c r="UPB193" s="181"/>
      <c r="UPC193" s="180"/>
      <c r="UPD193" s="135"/>
      <c r="UPE193" s="180"/>
      <c r="UPF193" s="180"/>
      <c r="UPG193" s="181"/>
      <c r="UPH193" s="180"/>
      <c r="UPI193" s="135"/>
      <c r="UPJ193" s="180"/>
      <c r="UPK193" s="180"/>
      <c r="UPL193" s="181"/>
      <c r="UPM193" s="180"/>
      <c r="UPN193" s="135"/>
      <c r="UPO193" s="180"/>
      <c r="UPP193" s="180"/>
      <c r="UPQ193" s="181"/>
      <c r="UPR193" s="180"/>
      <c r="UPS193" s="135"/>
      <c r="UPT193" s="180"/>
      <c r="UPU193" s="180"/>
      <c r="UPV193" s="181"/>
      <c r="UPW193" s="180"/>
      <c r="UPX193" s="135"/>
      <c r="UPY193" s="180"/>
      <c r="UPZ193" s="180"/>
      <c r="UQA193" s="181"/>
      <c r="UQB193" s="180"/>
      <c r="UQC193" s="135"/>
      <c r="UQD193" s="180"/>
      <c r="UQE193" s="180"/>
      <c r="UQF193" s="181"/>
      <c r="UQG193" s="180"/>
      <c r="UQH193" s="135"/>
      <c r="UQI193" s="180"/>
      <c r="UQJ193" s="180"/>
      <c r="UQK193" s="181"/>
      <c r="UQL193" s="180"/>
      <c r="UQM193" s="135"/>
      <c r="UQN193" s="180"/>
      <c r="UQO193" s="180"/>
      <c r="UQP193" s="181"/>
      <c r="UQQ193" s="180"/>
      <c r="UQR193" s="135"/>
      <c r="UQS193" s="180"/>
      <c r="UQT193" s="180"/>
      <c r="UQU193" s="181"/>
      <c r="UQV193" s="180"/>
      <c r="UQW193" s="135"/>
      <c r="UQX193" s="180"/>
      <c r="UQY193" s="180"/>
      <c r="UQZ193" s="181"/>
      <c r="URA193" s="180"/>
      <c r="URB193" s="135"/>
      <c r="URC193" s="180"/>
      <c r="URD193" s="180"/>
      <c r="URE193" s="181"/>
      <c r="URF193" s="180"/>
      <c r="URG193" s="135"/>
      <c r="URH193" s="180"/>
      <c r="URI193" s="180"/>
      <c r="URJ193" s="181"/>
      <c r="URK193" s="180"/>
      <c r="URL193" s="135"/>
      <c r="URM193" s="180"/>
      <c r="URN193" s="180"/>
      <c r="URO193" s="181"/>
      <c r="URP193" s="180"/>
      <c r="URQ193" s="135"/>
      <c r="URR193" s="180"/>
      <c r="URS193" s="180"/>
      <c r="URT193" s="181"/>
      <c r="URU193" s="180"/>
      <c r="URV193" s="135"/>
      <c r="URW193" s="180"/>
      <c r="URX193" s="180"/>
      <c r="URY193" s="181"/>
      <c r="URZ193" s="180"/>
      <c r="USA193" s="135"/>
      <c r="USB193" s="180"/>
      <c r="USC193" s="180"/>
      <c r="USD193" s="181"/>
      <c r="USE193" s="180"/>
      <c r="USF193" s="135"/>
      <c r="USG193" s="180"/>
      <c r="USH193" s="180"/>
      <c r="USI193" s="181"/>
      <c r="USJ193" s="180"/>
      <c r="USK193" s="135"/>
      <c r="USL193" s="180"/>
      <c r="USM193" s="180"/>
      <c r="USN193" s="181"/>
      <c r="USO193" s="180"/>
      <c r="USP193" s="135"/>
      <c r="USQ193" s="180"/>
      <c r="USR193" s="180"/>
      <c r="USS193" s="181"/>
      <c r="UST193" s="180"/>
      <c r="USU193" s="135"/>
      <c r="USV193" s="180"/>
      <c r="USW193" s="180"/>
      <c r="USX193" s="181"/>
      <c r="USY193" s="180"/>
      <c r="USZ193" s="135"/>
      <c r="UTA193" s="180"/>
      <c r="UTB193" s="180"/>
      <c r="UTC193" s="181"/>
      <c r="UTD193" s="180"/>
      <c r="UTE193" s="135"/>
      <c r="UTF193" s="180"/>
      <c r="UTG193" s="180"/>
      <c r="UTH193" s="181"/>
      <c r="UTI193" s="180"/>
      <c r="UTJ193" s="135"/>
      <c r="UTK193" s="180"/>
      <c r="UTL193" s="180"/>
      <c r="UTM193" s="181"/>
      <c r="UTN193" s="180"/>
      <c r="UTO193" s="135"/>
      <c r="UTP193" s="180"/>
      <c r="UTQ193" s="180"/>
      <c r="UTR193" s="181"/>
      <c r="UTS193" s="180"/>
      <c r="UTT193" s="135"/>
      <c r="UTU193" s="180"/>
      <c r="UTV193" s="180"/>
      <c r="UTW193" s="181"/>
      <c r="UTX193" s="180"/>
      <c r="UTY193" s="135"/>
      <c r="UTZ193" s="180"/>
      <c r="UUA193" s="180"/>
      <c r="UUB193" s="181"/>
      <c r="UUC193" s="180"/>
      <c r="UUD193" s="135"/>
      <c r="UUE193" s="180"/>
      <c r="UUF193" s="180"/>
      <c r="UUG193" s="181"/>
      <c r="UUH193" s="180"/>
      <c r="UUI193" s="135"/>
      <c r="UUJ193" s="180"/>
      <c r="UUK193" s="180"/>
      <c r="UUL193" s="181"/>
      <c r="UUM193" s="180"/>
      <c r="UUN193" s="135"/>
      <c r="UUO193" s="180"/>
      <c r="UUP193" s="180"/>
      <c r="UUQ193" s="181"/>
      <c r="UUR193" s="180"/>
      <c r="UUS193" s="135"/>
      <c r="UUT193" s="180"/>
      <c r="UUU193" s="180"/>
      <c r="UUV193" s="181"/>
      <c r="UUW193" s="180"/>
      <c r="UUX193" s="135"/>
      <c r="UUY193" s="180"/>
      <c r="UUZ193" s="180"/>
      <c r="UVA193" s="181"/>
      <c r="UVB193" s="180"/>
      <c r="UVC193" s="135"/>
      <c r="UVD193" s="180"/>
      <c r="UVE193" s="180"/>
      <c r="UVF193" s="181"/>
      <c r="UVG193" s="180"/>
      <c r="UVH193" s="135"/>
      <c r="UVI193" s="180"/>
      <c r="UVJ193" s="180"/>
      <c r="UVK193" s="181"/>
      <c r="UVL193" s="180"/>
      <c r="UVM193" s="135"/>
      <c r="UVN193" s="180"/>
      <c r="UVO193" s="180"/>
      <c r="UVP193" s="181"/>
      <c r="UVQ193" s="180"/>
      <c r="UVR193" s="135"/>
      <c r="UVS193" s="180"/>
      <c r="UVT193" s="180"/>
      <c r="UVU193" s="181"/>
      <c r="UVV193" s="180"/>
      <c r="UVW193" s="135"/>
      <c r="UVX193" s="180"/>
      <c r="UVY193" s="180"/>
      <c r="UVZ193" s="181"/>
      <c r="UWA193" s="180"/>
      <c r="UWB193" s="135"/>
      <c r="UWC193" s="180"/>
      <c r="UWD193" s="180"/>
      <c r="UWE193" s="181"/>
      <c r="UWF193" s="180"/>
      <c r="UWG193" s="135"/>
      <c r="UWH193" s="180"/>
      <c r="UWI193" s="180"/>
      <c r="UWJ193" s="181"/>
      <c r="UWK193" s="180"/>
      <c r="UWL193" s="135"/>
      <c r="UWM193" s="180"/>
      <c r="UWN193" s="180"/>
      <c r="UWO193" s="181"/>
      <c r="UWP193" s="180"/>
      <c r="UWQ193" s="135"/>
      <c r="UWR193" s="180"/>
      <c r="UWS193" s="180"/>
      <c r="UWT193" s="181"/>
      <c r="UWU193" s="180"/>
      <c r="UWV193" s="135"/>
      <c r="UWW193" s="180"/>
      <c r="UWX193" s="180"/>
      <c r="UWY193" s="181"/>
      <c r="UWZ193" s="180"/>
      <c r="UXA193" s="135"/>
      <c r="UXB193" s="180"/>
      <c r="UXC193" s="180"/>
      <c r="UXD193" s="181"/>
      <c r="UXE193" s="180"/>
      <c r="UXF193" s="135"/>
      <c r="UXG193" s="180"/>
      <c r="UXH193" s="180"/>
      <c r="UXI193" s="181"/>
      <c r="UXJ193" s="180"/>
      <c r="UXK193" s="135"/>
      <c r="UXL193" s="180"/>
      <c r="UXM193" s="180"/>
      <c r="UXN193" s="181"/>
      <c r="UXO193" s="180"/>
      <c r="UXP193" s="135"/>
      <c r="UXQ193" s="180"/>
      <c r="UXR193" s="180"/>
      <c r="UXS193" s="181"/>
      <c r="UXT193" s="180"/>
      <c r="UXU193" s="135"/>
      <c r="UXV193" s="180"/>
      <c r="UXW193" s="180"/>
      <c r="UXX193" s="181"/>
      <c r="UXY193" s="180"/>
      <c r="UXZ193" s="135"/>
      <c r="UYA193" s="180"/>
      <c r="UYB193" s="180"/>
      <c r="UYC193" s="181"/>
      <c r="UYD193" s="180"/>
      <c r="UYE193" s="135"/>
      <c r="UYF193" s="180"/>
      <c r="UYG193" s="180"/>
      <c r="UYH193" s="181"/>
      <c r="UYI193" s="180"/>
      <c r="UYJ193" s="135"/>
      <c r="UYK193" s="180"/>
      <c r="UYL193" s="180"/>
      <c r="UYM193" s="181"/>
      <c r="UYN193" s="180"/>
      <c r="UYO193" s="135"/>
      <c r="UYP193" s="180"/>
      <c r="UYQ193" s="180"/>
      <c r="UYR193" s="181"/>
      <c r="UYS193" s="180"/>
      <c r="UYT193" s="135"/>
      <c r="UYU193" s="180"/>
      <c r="UYV193" s="180"/>
      <c r="UYW193" s="181"/>
      <c r="UYX193" s="180"/>
      <c r="UYY193" s="135"/>
      <c r="UYZ193" s="180"/>
      <c r="UZA193" s="180"/>
      <c r="UZB193" s="181"/>
      <c r="UZC193" s="180"/>
      <c r="UZD193" s="135"/>
      <c r="UZE193" s="180"/>
      <c r="UZF193" s="180"/>
      <c r="UZG193" s="181"/>
      <c r="UZH193" s="180"/>
      <c r="UZI193" s="135"/>
      <c r="UZJ193" s="180"/>
      <c r="UZK193" s="180"/>
      <c r="UZL193" s="181"/>
      <c r="UZM193" s="180"/>
      <c r="UZN193" s="135"/>
      <c r="UZO193" s="180"/>
      <c r="UZP193" s="180"/>
      <c r="UZQ193" s="181"/>
      <c r="UZR193" s="180"/>
      <c r="UZS193" s="135"/>
      <c r="UZT193" s="180"/>
      <c r="UZU193" s="180"/>
      <c r="UZV193" s="181"/>
      <c r="UZW193" s="180"/>
      <c r="UZX193" s="135"/>
      <c r="UZY193" s="180"/>
      <c r="UZZ193" s="180"/>
      <c r="VAA193" s="181"/>
      <c r="VAB193" s="180"/>
      <c r="VAC193" s="135"/>
      <c r="VAD193" s="180"/>
      <c r="VAE193" s="180"/>
      <c r="VAF193" s="181"/>
      <c r="VAG193" s="180"/>
      <c r="VAH193" s="135"/>
      <c r="VAI193" s="180"/>
      <c r="VAJ193" s="180"/>
      <c r="VAK193" s="181"/>
      <c r="VAL193" s="180"/>
      <c r="VAM193" s="135"/>
      <c r="VAN193" s="180"/>
      <c r="VAO193" s="180"/>
      <c r="VAP193" s="181"/>
      <c r="VAQ193" s="180"/>
      <c r="VAR193" s="135"/>
      <c r="VAS193" s="180"/>
      <c r="VAT193" s="180"/>
      <c r="VAU193" s="181"/>
      <c r="VAV193" s="180"/>
      <c r="VAW193" s="135"/>
      <c r="VAX193" s="180"/>
      <c r="VAY193" s="180"/>
      <c r="VAZ193" s="181"/>
      <c r="VBA193" s="180"/>
      <c r="VBB193" s="135"/>
      <c r="VBC193" s="180"/>
      <c r="VBD193" s="180"/>
      <c r="VBE193" s="181"/>
      <c r="VBF193" s="180"/>
      <c r="VBG193" s="135"/>
      <c r="VBH193" s="180"/>
      <c r="VBI193" s="180"/>
      <c r="VBJ193" s="181"/>
      <c r="VBK193" s="180"/>
      <c r="VBL193" s="135"/>
      <c r="VBM193" s="180"/>
      <c r="VBN193" s="180"/>
      <c r="VBO193" s="181"/>
      <c r="VBP193" s="180"/>
      <c r="VBQ193" s="135"/>
      <c r="VBR193" s="180"/>
      <c r="VBS193" s="180"/>
      <c r="VBT193" s="181"/>
      <c r="VBU193" s="180"/>
      <c r="VBV193" s="135"/>
      <c r="VBW193" s="180"/>
      <c r="VBX193" s="180"/>
      <c r="VBY193" s="181"/>
      <c r="VBZ193" s="180"/>
      <c r="VCA193" s="135"/>
      <c r="VCB193" s="180"/>
      <c r="VCC193" s="180"/>
      <c r="VCD193" s="181"/>
      <c r="VCE193" s="180"/>
      <c r="VCF193" s="135"/>
      <c r="VCG193" s="180"/>
      <c r="VCH193" s="180"/>
      <c r="VCI193" s="181"/>
      <c r="VCJ193" s="180"/>
      <c r="VCK193" s="135"/>
      <c r="VCL193" s="180"/>
      <c r="VCM193" s="180"/>
      <c r="VCN193" s="181"/>
      <c r="VCO193" s="180"/>
      <c r="VCP193" s="135"/>
      <c r="VCQ193" s="180"/>
      <c r="VCR193" s="180"/>
      <c r="VCS193" s="181"/>
      <c r="VCT193" s="180"/>
      <c r="VCU193" s="135"/>
      <c r="VCV193" s="180"/>
      <c r="VCW193" s="180"/>
      <c r="VCX193" s="181"/>
      <c r="VCY193" s="180"/>
      <c r="VCZ193" s="135"/>
      <c r="VDA193" s="180"/>
      <c r="VDB193" s="180"/>
      <c r="VDC193" s="181"/>
      <c r="VDD193" s="180"/>
      <c r="VDE193" s="135"/>
      <c r="VDF193" s="180"/>
      <c r="VDG193" s="180"/>
      <c r="VDH193" s="181"/>
      <c r="VDI193" s="180"/>
      <c r="VDJ193" s="135"/>
      <c r="VDK193" s="180"/>
      <c r="VDL193" s="180"/>
      <c r="VDM193" s="181"/>
      <c r="VDN193" s="180"/>
      <c r="VDO193" s="135"/>
      <c r="VDP193" s="180"/>
      <c r="VDQ193" s="180"/>
      <c r="VDR193" s="181"/>
      <c r="VDS193" s="180"/>
      <c r="VDT193" s="135"/>
      <c r="VDU193" s="180"/>
      <c r="VDV193" s="180"/>
      <c r="VDW193" s="181"/>
      <c r="VDX193" s="180"/>
      <c r="VDY193" s="135"/>
      <c r="VDZ193" s="180"/>
      <c r="VEA193" s="180"/>
      <c r="VEB193" s="181"/>
      <c r="VEC193" s="180"/>
      <c r="VED193" s="135"/>
      <c r="VEE193" s="180"/>
      <c r="VEF193" s="180"/>
      <c r="VEG193" s="181"/>
      <c r="VEH193" s="180"/>
      <c r="VEI193" s="135"/>
      <c r="VEJ193" s="180"/>
      <c r="VEK193" s="180"/>
      <c r="VEL193" s="181"/>
      <c r="VEM193" s="180"/>
      <c r="VEN193" s="135"/>
      <c r="VEO193" s="180"/>
      <c r="VEP193" s="180"/>
      <c r="VEQ193" s="181"/>
      <c r="VER193" s="180"/>
      <c r="VES193" s="135"/>
      <c r="VET193" s="180"/>
      <c r="VEU193" s="180"/>
      <c r="VEV193" s="181"/>
      <c r="VEW193" s="180"/>
      <c r="VEX193" s="135"/>
      <c r="VEY193" s="180"/>
      <c r="VEZ193" s="180"/>
      <c r="VFA193" s="181"/>
      <c r="VFB193" s="180"/>
      <c r="VFC193" s="135"/>
      <c r="VFD193" s="180"/>
      <c r="VFE193" s="180"/>
      <c r="VFF193" s="181"/>
      <c r="VFG193" s="180"/>
      <c r="VFH193" s="135"/>
      <c r="VFI193" s="180"/>
      <c r="VFJ193" s="180"/>
      <c r="VFK193" s="181"/>
      <c r="VFL193" s="180"/>
      <c r="VFM193" s="135"/>
      <c r="VFN193" s="180"/>
      <c r="VFO193" s="180"/>
      <c r="VFP193" s="181"/>
      <c r="VFQ193" s="180"/>
      <c r="VFR193" s="135"/>
      <c r="VFS193" s="180"/>
      <c r="VFT193" s="180"/>
      <c r="VFU193" s="181"/>
      <c r="VFV193" s="180"/>
      <c r="VFW193" s="135"/>
      <c r="VFX193" s="180"/>
      <c r="VFY193" s="180"/>
      <c r="VFZ193" s="181"/>
      <c r="VGA193" s="180"/>
      <c r="VGB193" s="135"/>
      <c r="VGC193" s="180"/>
      <c r="VGD193" s="180"/>
      <c r="VGE193" s="181"/>
      <c r="VGF193" s="180"/>
      <c r="VGG193" s="135"/>
      <c r="VGH193" s="180"/>
      <c r="VGI193" s="180"/>
      <c r="VGJ193" s="181"/>
      <c r="VGK193" s="180"/>
      <c r="VGL193" s="135"/>
      <c r="VGM193" s="180"/>
      <c r="VGN193" s="180"/>
      <c r="VGO193" s="181"/>
      <c r="VGP193" s="180"/>
      <c r="VGQ193" s="135"/>
      <c r="VGR193" s="180"/>
      <c r="VGS193" s="180"/>
      <c r="VGT193" s="181"/>
      <c r="VGU193" s="180"/>
      <c r="VGV193" s="135"/>
      <c r="VGW193" s="180"/>
      <c r="VGX193" s="180"/>
      <c r="VGY193" s="181"/>
      <c r="VGZ193" s="180"/>
      <c r="VHA193" s="135"/>
      <c r="VHB193" s="180"/>
      <c r="VHC193" s="180"/>
      <c r="VHD193" s="181"/>
      <c r="VHE193" s="180"/>
      <c r="VHF193" s="135"/>
      <c r="VHG193" s="180"/>
      <c r="VHH193" s="180"/>
      <c r="VHI193" s="181"/>
      <c r="VHJ193" s="180"/>
      <c r="VHK193" s="135"/>
      <c r="VHL193" s="180"/>
      <c r="VHM193" s="180"/>
      <c r="VHN193" s="181"/>
      <c r="VHO193" s="180"/>
      <c r="VHP193" s="135"/>
      <c r="VHQ193" s="180"/>
      <c r="VHR193" s="180"/>
      <c r="VHS193" s="181"/>
      <c r="VHT193" s="180"/>
      <c r="VHU193" s="135"/>
      <c r="VHV193" s="180"/>
      <c r="VHW193" s="180"/>
      <c r="VHX193" s="181"/>
      <c r="VHY193" s="180"/>
      <c r="VHZ193" s="135"/>
      <c r="VIA193" s="180"/>
      <c r="VIB193" s="180"/>
      <c r="VIC193" s="181"/>
      <c r="VID193" s="180"/>
      <c r="VIE193" s="135"/>
      <c r="VIF193" s="180"/>
      <c r="VIG193" s="180"/>
      <c r="VIH193" s="181"/>
      <c r="VII193" s="180"/>
      <c r="VIJ193" s="135"/>
      <c r="VIK193" s="180"/>
      <c r="VIL193" s="180"/>
      <c r="VIM193" s="181"/>
      <c r="VIN193" s="180"/>
      <c r="VIO193" s="135"/>
      <c r="VIP193" s="180"/>
      <c r="VIQ193" s="180"/>
      <c r="VIR193" s="181"/>
      <c r="VIS193" s="180"/>
      <c r="VIT193" s="135"/>
      <c r="VIU193" s="180"/>
      <c r="VIV193" s="180"/>
      <c r="VIW193" s="181"/>
      <c r="VIX193" s="180"/>
      <c r="VIY193" s="135"/>
      <c r="VIZ193" s="180"/>
      <c r="VJA193" s="180"/>
      <c r="VJB193" s="181"/>
      <c r="VJC193" s="180"/>
      <c r="VJD193" s="135"/>
      <c r="VJE193" s="180"/>
      <c r="VJF193" s="180"/>
      <c r="VJG193" s="181"/>
      <c r="VJH193" s="180"/>
      <c r="VJI193" s="135"/>
      <c r="VJJ193" s="180"/>
      <c r="VJK193" s="180"/>
      <c r="VJL193" s="181"/>
      <c r="VJM193" s="180"/>
      <c r="VJN193" s="135"/>
      <c r="VJO193" s="180"/>
      <c r="VJP193" s="180"/>
      <c r="VJQ193" s="181"/>
      <c r="VJR193" s="180"/>
      <c r="VJS193" s="135"/>
      <c r="VJT193" s="180"/>
      <c r="VJU193" s="180"/>
      <c r="VJV193" s="181"/>
      <c r="VJW193" s="180"/>
      <c r="VJX193" s="135"/>
      <c r="VJY193" s="180"/>
      <c r="VJZ193" s="180"/>
      <c r="VKA193" s="181"/>
      <c r="VKB193" s="180"/>
      <c r="VKC193" s="135"/>
      <c r="VKD193" s="180"/>
      <c r="VKE193" s="180"/>
      <c r="VKF193" s="181"/>
      <c r="VKG193" s="180"/>
      <c r="VKH193" s="135"/>
      <c r="VKI193" s="180"/>
      <c r="VKJ193" s="180"/>
      <c r="VKK193" s="181"/>
      <c r="VKL193" s="180"/>
      <c r="VKM193" s="135"/>
      <c r="VKN193" s="180"/>
      <c r="VKO193" s="180"/>
      <c r="VKP193" s="181"/>
      <c r="VKQ193" s="180"/>
      <c r="VKR193" s="135"/>
      <c r="VKS193" s="180"/>
      <c r="VKT193" s="180"/>
      <c r="VKU193" s="181"/>
      <c r="VKV193" s="180"/>
      <c r="VKW193" s="135"/>
      <c r="VKX193" s="180"/>
      <c r="VKY193" s="180"/>
      <c r="VKZ193" s="181"/>
      <c r="VLA193" s="180"/>
      <c r="VLB193" s="135"/>
      <c r="VLC193" s="180"/>
      <c r="VLD193" s="180"/>
      <c r="VLE193" s="181"/>
      <c r="VLF193" s="180"/>
      <c r="VLG193" s="135"/>
      <c r="VLH193" s="180"/>
      <c r="VLI193" s="180"/>
      <c r="VLJ193" s="181"/>
      <c r="VLK193" s="180"/>
      <c r="VLL193" s="135"/>
      <c r="VLM193" s="180"/>
      <c r="VLN193" s="180"/>
      <c r="VLO193" s="181"/>
      <c r="VLP193" s="180"/>
      <c r="VLQ193" s="135"/>
      <c r="VLR193" s="180"/>
      <c r="VLS193" s="180"/>
      <c r="VLT193" s="181"/>
      <c r="VLU193" s="180"/>
      <c r="VLV193" s="135"/>
      <c r="VLW193" s="180"/>
      <c r="VLX193" s="180"/>
      <c r="VLY193" s="181"/>
      <c r="VLZ193" s="180"/>
      <c r="VMA193" s="135"/>
      <c r="VMB193" s="180"/>
      <c r="VMC193" s="180"/>
      <c r="VMD193" s="181"/>
      <c r="VME193" s="180"/>
      <c r="VMF193" s="135"/>
      <c r="VMG193" s="180"/>
      <c r="VMH193" s="180"/>
      <c r="VMI193" s="181"/>
      <c r="VMJ193" s="180"/>
      <c r="VMK193" s="135"/>
      <c r="VML193" s="180"/>
      <c r="VMM193" s="180"/>
      <c r="VMN193" s="181"/>
      <c r="VMO193" s="180"/>
      <c r="VMP193" s="135"/>
      <c r="VMQ193" s="180"/>
      <c r="VMR193" s="180"/>
      <c r="VMS193" s="181"/>
      <c r="VMT193" s="180"/>
      <c r="VMU193" s="135"/>
      <c r="VMV193" s="180"/>
      <c r="VMW193" s="180"/>
      <c r="VMX193" s="181"/>
      <c r="VMY193" s="180"/>
      <c r="VMZ193" s="135"/>
      <c r="VNA193" s="180"/>
      <c r="VNB193" s="180"/>
      <c r="VNC193" s="181"/>
      <c r="VND193" s="180"/>
      <c r="VNE193" s="135"/>
      <c r="VNF193" s="180"/>
      <c r="VNG193" s="180"/>
      <c r="VNH193" s="181"/>
      <c r="VNI193" s="180"/>
      <c r="VNJ193" s="135"/>
      <c r="VNK193" s="180"/>
      <c r="VNL193" s="180"/>
      <c r="VNM193" s="181"/>
      <c r="VNN193" s="180"/>
      <c r="VNO193" s="135"/>
      <c r="VNP193" s="180"/>
      <c r="VNQ193" s="180"/>
      <c r="VNR193" s="181"/>
      <c r="VNS193" s="180"/>
      <c r="VNT193" s="135"/>
      <c r="VNU193" s="180"/>
      <c r="VNV193" s="180"/>
      <c r="VNW193" s="181"/>
      <c r="VNX193" s="180"/>
      <c r="VNY193" s="135"/>
      <c r="VNZ193" s="180"/>
      <c r="VOA193" s="180"/>
      <c r="VOB193" s="181"/>
      <c r="VOC193" s="180"/>
      <c r="VOD193" s="135"/>
      <c r="VOE193" s="180"/>
      <c r="VOF193" s="180"/>
      <c r="VOG193" s="181"/>
      <c r="VOH193" s="180"/>
      <c r="VOI193" s="135"/>
      <c r="VOJ193" s="180"/>
      <c r="VOK193" s="180"/>
      <c r="VOL193" s="181"/>
      <c r="VOM193" s="180"/>
      <c r="VON193" s="135"/>
      <c r="VOO193" s="180"/>
      <c r="VOP193" s="180"/>
      <c r="VOQ193" s="181"/>
      <c r="VOR193" s="180"/>
      <c r="VOS193" s="135"/>
      <c r="VOT193" s="180"/>
      <c r="VOU193" s="180"/>
      <c r="VOV193" s="181"/>
      <c r="VOW193" s="180"/>
      <c r="VOX193" s="135"/>
      <c r="VOY193" s="180"/>
      <c r="VOZ193" s="180"/>
      <c r="VPA193" s="181"/>
      <c r="VPB193" s="180"/>
      <c r="VPC193" s="135"/>
      <c r="VPD193" s="180"/>
      <c r="VPE193" s="180"/>
      <c r="VPF193" s="181"/>
      <c r="VPG193" s="180"/>
      <c r="VPH193" s="135"/>
      <c r="VPI193" s="180"/>
      <c r="VPJ193" s="180"/>
      <c r="VPK193" s="181"/>
      <c r="VPL193" s="180"/>
      <c r="VPM193" s="135"/>
      <c r="VPN193" s="180"/>
      <c r="VPO193" s="180"/>
      <c r="VPP193" s="181"/>
      <c r="VPQ193" s="180"/>
      <c r="VPR193" s="135"/>
      <c r="VPS193" s="180"/>
      <c r="VPT193" s="180"/>
      <c r="VPU193" s="181"/>
      <c r="VPV193" s="180"/>
      <c r="VPW193" s="135"/>
      <c r="VPX193" s="180"/>
      <c r="VPY193" s="180"/>
      <c r="VPZ193" s="181"/>
      <c r="VQA193" s="180"/>
      <c r="VQB193" s="135"/>
      <c r="VQC193" s="180"/>
      <c r="VQD193" s="180"/>
      <c r="VQE193" s="181"/>
      <c r="VQF193" s="180"/>
      <c r="VQG193" s="135"/>
      <c r="VQH193" s="180"/>
      <c r="VQI193" s="180"/>
      <c r="VQJ193" s="181"/>
      <c r="VQK193" s="180"/>
      <c r="VQL193" s="135"/>
      <c r="VQM193" s="180"/>
      <c r="VQN193" s="180"/>
      <c r="VQO193" s="181"/>
      <c r="VQP193" s="180"/>
      <c r="VQQ193" s="135"/>
      <c r="VQR193" s="180"/>
      <c r="VQS193" s="180"/>
      <c r="VQT193" s="181"/>
      <c r="VQU193" s="180"/>
      <c r="VQV193" s="135"/>
      <c r="VQW193" s="180"/>
      <c r="VQX193" s="180"/>
      <c r="VQY193" s="181"/>
      <c r="VQZ193" s="180"/>
      <c r="VRA193" s="135"/>
      <c r="VRB193" s="180"/>
      <c r="VRC193" s="180"/>
      <c r="VRD193" s="181"/>
      <c r="VRE193" s="180"/>
      <c r="VRF193" s="135"/>
      <c r="VRG193" s="180"/>
      <c r="VRH193" s="180"/>
      <c r="VRI193" s="181"/>
      <c r="VRJ193" s="180"/>
      <c r="VRK193" s="135"/>
      <c r="VRL193" s="180"/>
      <c r="VRM193" s="180"/>
      <c r="VRN193" s="181"/>
      <c r="VRO193" s="180"/>
      <c r="VRP193" s="135"/>
      <c r="VRQ193" s="180"/>
      <c r="VRR193" s="180"/>
      <c r="VRS193" s="181"/>
      <c r="VRT193" s="180"/>
      <c r="VRU193" s="135"/>
      <c r="VRV193" s="180"/>
      <c r="VRW193" s="180"/>
      <c r="VRX193" s="181"/>
      <c r="VRY193" s="180"/>
      <c r="VRZ193" s="135"/>
      <c r="VSA193" s="180"/>
      <c r="VSB193" s="180"/>
      <c r="VSC193" s="181"/>
      <c r="VSD193" s="180"/>
      <c r="VSE193" s="135"/>
      <c r="VSF193" s="180"/>
      <c r="VSG193" s="180"/>
      <c r="VSH193" s="181"/>
      <c r="VSI193" s="180"/>
      <c r="VSJ193" s="135"/>
      <c r="VSK193" s="180"/>
      <c r="VSL193" s="180"/>
      <c r="VSM193" s="181"/>
      <c r="VSN193" s="180"/>
      <c r="VSO193" s="135"/>
      <c r="VSP193" s="180"/>
      <c r="VSQ193" s="180"/>
      <c r="VSR193" s="181"/>
      <c r="VSS193" s="180"/>
      <c r="VST193" s="135"/>
      <c r="VSU193" s="180"/>
      <c r="VSV193" s="180"/>
      <c r="VSW193" s="181"/>
      <c r="VSX193" s="180"/>
      <c r="VSY193" s="135"/>
      <c r="VSZ193" s="180"/>
      <c r="VTA193" s="180"/>
      <c r="VTB193" s="181"/>
      <c r="VTC193" s="180"/>
      <c r="VTD193" s="135"/>
      <c r="VTE193" s="180"/>
      <c r="VTF193" s="180"/>
      <c r="VTG193" s="181"/>
      <c r="VTH193" s="180"/>
      <c r="VTI193" s="135"/>
      <c r="VTJ193" s="180"/>
      <c r="VTK193" s="180"/>
      <c r="VTL193" s="181"/>
      <c r="VTM193" s="180"/>
      <c r="VTN193" s="135"/>
      <c r="VTO193" s="180"/>
      <c r="VTP193" s="180"/>
      <c r="VTQ193" s="181"/>
      <c r="VTR193" s="180"/>
      <c r="VTS193" s="135"/>
      <c r="VTT193" s="180"/>
      <c r="VTU193" s="180"/>
      <c r="VTV193" s="181"/>
      <c r="VTW193" s="180"/>
      <c r="VTX193" s="135"/>
      <c r="VTY193" s="180"/>
      <c r="VTZ193" s="180"/>
      <c r="VUA193" s="181"/>
      <c r="VUB193" s="180"/>
      <c r="VUC193" s="135"/>
      <c r="VUD193" s="180"/>
      <c r="VUE193" s="180"/>
      <c r="VUF193" s="181"/>
      <c r="VUG193" s="180"/>
      <c r="VUH193" s="135"/>
      <c r="VUI193" s="180"/>
      <c r="VUJ193" s="180"/>
      <c r="VUK193" s="181"/>
      <c r="VUL193" s="180"/>
      <c r="VUM193" s="135"/>
      <c r="VUN193" s="180"/>
      <c r="VUO193" s="180"/>
      <c r="VUP193" s="181"/>
      <c r="VUQ193" s="180"/>
      <c r="VUR193" s="135"/>
      <c r="VUS193" s="180"/>
      <c r="VUT193" s="180"/>
      <c r="VUU193" s="181"/>
      <c r="VUV193" s="180"/>
      <c r="VUW193" s="135"/>
      <c r="VUX193" s="180"/>
      <c r="VUY193" s="180"/>
      <c r="VUZ193" s="181"/>
      <c r="VVA193" s="180"/>
      <c r="VVB193" s="135"/>
      <c r="VVC193" s="180"/>
      <c r="VVD193" s="180"/>
      <c r="VVE193" s="181"/>
      <c r="VVF193" s="180"/>
      <c r="VVG193" s="135"/>
      <c r="VVH193" s="180"/>
      <c r="VVI193" s="180"/>
      <c r="VVJ193" s="181"/>
      <c r="VVK193" s="180"/>
      <c r="VVL193" s="135"/>
      <c r="VVM193" s="180"/>
      <c r="VVN193" s="180"/>
      <c r="VVO193" s="181"/>
      <c r="VVP193" s="180"/>
      <c r="VVQ193" s="135"/>
      <c r="VVR193" s="180"/>
      <c r="VVS193" s="180"/>
      <c r="VVT193" s="181"/>
      <c r="VVU193" s="180"/>
      <c r="VVV193" s="135"/>
      <c r="VVW193" s="180"/>
      <c r="VVX193" s="180"/>
      <c r="VVY193" s="181"/>
      <c r="VVZ193" s="180"/>
      <c r="VWA193" s="135"/>
      <c r="VWB193" s="180"/>
      <c r="VWC193" s="180"/>
      <c r="VWD193" s="181"/>
      <c r="VWE193" s="180"/>
      <c r="VWF193" s="135"/>
      <c r="VWG193" s="180"/>
      <c r="VWH193" s="180"/>
      <c r="VWI193" s="181"/>
      <c r="VWJ193" s="180"/>
      <c r="VWK193" s="135"/>
      <c r="VWL193" s="180"/>
      <c r="VWM193" s="180"/>
      <c r="VWN193" s="181"/>
      <c r="VWO193" s="180"/>
      <c r="VWP193" s="135"/>
      <c r="VWQ193" s="180"/>
      <c r="VWR193" s="180"/>
      <c r="VWS193" s="181"/>
      <c r="VWT193" s="180"/>
      <c r="VWU193" s="135"/>
      <c r="VWV193" s="180"/>
      <c r="VWW193" s="180"/>
      <c r="VWX193" s="181"/>
      <c r="VWY193" s="180"/>
      <c r="VWZ193" s="135"/>
      <c r="VXA193" s="180"/>
      <c r="VXB193" s="180"/>
      <c r="VXC193" s="181"/>
      <c r="VXD193" s="180"/>
      <c r="VXE193" s="135"/>
      <c r="VXF193" s="180"/>
      <c r="VXG193" s="180"/>
      <c r="VXH193" s="181"/>
      <c r="VXI193" s="180"/>
      <c r="VXJ193" s="135"/>
      <c r="VXK193" s="180"/>
      <c r="VXL193" s="180"/>
      <c r="VXM193" s="181"/>
      <c r="VXN193" s="180"/>
      <c r="VXO193" s="135"/>
      <c r="VXP193" s="180"/>
      <c r="VXQ193" s="180"/>
      <c r="VXR193" s="181"/>
      <c r="VXS193" s="180"/>
      <c r="VXT193" s="135"/>
      <c r="VXU193" s="180"/>
      <c r="VXV193" s="180"/>
      <c r="VXW193" s="181"/>
      <c r="VXX193" s="180"/>
      <c r="VXY193" s="135"/>
      <c r="VXZ193" s="180"/>
      <c r="VYA193" s="180"/>
      <c r="VYB193" s="181"/>
      <c r="VYC193" s="180"/>
      <c r="VYD193" s="135"/>
      <c r="VYE193" s="180"/>
      <c r="VYF193" s="180"/>
      <c r="VYG193" s="181"/>
      <c r="VYH193" s="180"/>
      <c r="VYI193" s="135"/>
      <c r="VYJ193" s="180"/>
      <c r="VYK193" s="180"/>
      <c r="VYL193" s="181"/>
      <c r="VYM193" s="180"/>
      <c r="VYN193" s="135"/>
      <c r="VYO193" s="180"/>
      <c r="VYP193" s="180"/>
      <c r="VYQ193" s="181"/>
      <c r="VYR193" s="180"/>
      <c r="VYS193" s="135"/>
      <c r="VYT193" s="180"/>
      <c r="VYU193" s="180"/>
      <c r="VYV193" s="181"/>
      <c r="VYW193" s="180"/>
      <c r="VYX193" s="135"/>
      <c r="VYY193" s="180"/>
      <c r="VYZ193" s="180"/>
      <c r="VZA193" s="181"/>
      <c r="VZB193" s="180"/>
      <c r="VZC193" s="135"/>
      <c r="VZD193" s="180"/>
      <c r="VZE193" s="180"/>
      <c r="VZF193" s="181"/>
      <c r="VZG193" s="180"/>
      <c r="VZH193" s="135"/>
      <c r="VZI193" s="180"/>
      <c r="VZJ193" s="180"/>
      <c r="VZK193" s="181"/>
      <c r="VZL193" s="180"/>
      <c r="VZM193" s="135"/>
      <c r="VZN193" s="180"/>
      <c r="VZO193" s="180"/>
      <c r="VZP193" s="181"/>
      <c r="VZQ193" s="180"/>
      <c r="VZR193" s="135"/>
      <c r="VZS193" s="180"/>
      <c r="VZT193" s="180"/>
      <c r="VZU193" s="181"/>
      <c r="VZV193" s="180"/>
      <c r="VZW193" s="135"/>
      <c r="VZX193" s="180"/>
      <c r="VZY193" s="180"/>
      <c r="VZZ193" s="181"/>
      <c r="WAA193" s="180"/>
      <c r="WAB193" s="135"/>
      <c r="WAC193" s="180"/>
      <c r="WAD193" s="180"/>
      <c r="WAE193" s="181"/>
      <c r="WAF193" s="180"/>
      <c r="WAG193" s="135"/>
      <c r="WAH193" s="180"/>
      <c r="WAI193" s="180"/>
      <c r="WAJ193" s="181"/>
      <c r="WAK193" s="180"/>
      <c r="WAL193" s="135"/>
      <c r="WAM193" s="180"/>
      <c r="WAN193" s="180"/>
      <c r="WAO193" s="181"/>
      <c r="WAP193" s="180"/>
      <c r="WAQ193" s="135"/>
      <c r="WAR193" s="180"/>
      <c r="WAS193" s="180"/>
      <c r="WAT193" s="181"/>
      <c r="WAU193" s="180"/>
      <c r="WAV193" s="135"/>
      <c r="WAW193" s="180"/>
      <c r="WAX193" s="180"/>
      <c r="WAY193" s="181"/>
      <c r="WAZ193" s="180"/>
      <c r="WBA193" s="135"/>
      <c r="WBB193" s="180"/>
      <c r="WBC193" s="180"/>
      <c r="WBD193" s="181"/>
      <c r="WBE193" s="180"/>
      <c r="WBF193" s="135"/>
      <c r="WBG193" s="180"/>
      <c r="WBH193" s="180"/>
      <c r="WBI193" s="181"/>
      <c r="WBJ193" s="180"/>
      <c r="WBK193" s="135"/>
      <c r="WBL193" s="180"/>
      <c r="WBM193" s="180"/>
      <c r="WBN193" s="181"/>
      <c r="WBO193" s="180"/>
      <c r="WBP193" s="135"/>
      <c r="WBQ193" s="180"/>
      <c r="WBR193" s="180"/>
      <c r="WBS193" s="181"/>
      <c r="WBT193" s="180"/>
      <c r="WBU193" s="135"/>
      <c r="WBV193" s="180"/>
      <c r="WBW193" s="180"/>
      <c r="WBX193" s="181"/>
      <c r="WBY193" s="180"/>
      <c r="WBZ193" s="135"/>
      <c r="WCA193" s="180"/>
      <c r="WCB193" s="180"/>
      <c r="WCC193" s="181"/>
      <c r="WCD193" s="180"/>
      <c r="WCE193" s="135"/>
      <c r="WCF193" s="180"/>
      <c r="WCG193" s="180"/>
      <c r="WCH193" s="181"/>
      <c r="WCI193" s="180"/>
      <c r="WCJ193" s="135"/>
      <c r="WCK193" s="180"/>
      <c r="WCL193" s="180"/>
      <c r="WCM193" s="181"/>
      <c r="WCN193" s="180"/>
      <c r="WCO193" s="135"/>
      <c r="WCP193" s="180"/>
      <c r="WCQ193" s="180"/>
      <c r="WCR193" s="181"/>
      <c r="WCS193" s="180"/>
      <c r="WCT193" s="135"/>
      <c r="WCU193" s="180"/>
      <c r="WCV193" s="180"/>
      <c r="WCW193" s="181"/>
      <c r="WCX193" s="180"/>
      <c r="WCY193" s="135"/>
      <c r="WCZ193" s="180"/>
      <c r="WDA193" s="180"/>
      <c r="WDB193" s="181"/>
      <c r="WDC193" s="180"/>
      <c r="WDD193" s="135"/>
      <c r="WDE193" s="180"/>
      <c r="WDF193" s="180"/>
      <c r="WDG193" s="181"/>
      <c r="WDH193" s="180"/>
      <c r="WDI193" s="135"/>
      <c r="WDJ193" s="180"/>
      <c r="WDK193" s="180"/>
      <c r="WDL193" s="181"/>
      <c r="WDM193" s="180"/>
      <c r="WDN193" s="135"/>
      <c r="WDO193" s="180"/>
      <c r="WDP193" s="180"/>
      <c r="WDQ193" s="181"/>
      <c r="WDR193" s="180"/>
      <c r="WDS193" s="135"/>
      <c r="WDT193" s="180"/>
      <c r="WDU193" s="180"/>
      <c r="WDV193" s="181"/>
      <c r="WDW193" s="180"/>
      <c r="WDX193" s="135"/>
      <c r="WDY193" s="180"/>
      <c r="WDZ193" s="180"/>
      <c r="WEA193" s="181"/>
      <c r="WEB193" s="180"/>
      <c r="WEC193" s="135"/>
      <c r="WED193" s="180"/>
      <c r="WEE193" s="180"/>
      <c r="WEF193" s="181"/>
      <c r="WEG193" s="180"/>
      <c r="WEH193" s="135"/>
      <c r="WEI193" s="180"/>
      <c r="WEJ193" s="180"/>
      <c r="WEK193" s="181"/>
      <c r="WEL193" s="180"/>
      <c r="WEM193" s="135"/>
      <c r="WEN193" s="180"/>
      <c r="WEO193" s="180"/>
      <c r="WEP193" s="181"/>
      <c r="WEQ193" s="180"/>
      <c r="WER193" s="135"/>
      <c r="WES193" s="180"/>
      <c r="WET193" s="180"/>
      <c r="WEU193" s="181"/>
      <c r="WEV193" s="180"/>
      <c r="WEW193" s="135"/>
      <c r="WEX193" s="180"/>
      <c r="WEY193" s="180"/>
      <c r="WEZ193" s="181"/>
      <c r="WFA193" s="180"/>
      <c r="WFB193" s="135"/>
      <c r="WFC193" s="180"/>
      <c r="WFD193" s="180"/>
      <c r="WFE193" s="181"/>
      <c r="WFF193" s="180"/>
      <c r="WFG193" s="135"/>
      <c r="WFH193" s="180"/>
      <c r="WFI193" s="180"/>
      <c r="WFJ193" s="181"/>
      <c r="WFK193" s="180"/>
      <c r="WFL193" s="135"/>
      <c r="WFM193" s="180"/>
      <c r="WFN193" s="180"/>
      <c r="WFO193" s="181"/>
      <c r="WFP193" s="180"/>
      <c r="WFQ193" s="135"/>
      <c r="WFR193" s="180"/>
      <c r="WFS193" s="180"/>
      <c r="WFT193" s="181"/>
      <c r="WFU193" s="180"/>
      <c r="WFV193" s="135"/>
      <c r="WFW193" s="180"/>
      <c r="WFX193" s="180"/>
      <c r="WFY193" s="181"/>
      <c r="WFZ193" s="180"/>
      <c r="WGA193" s="135"/>
      <c r="WGB193" s="180"/>
      <c r="WGC193" s="180"/>
      <c r="WGD193" s="181"/>
      <c r="WGE193" s="180"/>
      <c r="WGF193" s="135"/>
      <c r="WGG193" s="180"/>
      <c r="WGH193" s="180"/>
      <c r="WGI193" s="181"/>
      <c r="WGJ193" s="180"/>
      <c r="WGK193" s="135"/>
      <c r="WGL193" s="180"/>
      <c r="WGM193" s="180"/>
      <c r="WGN193" s="181"/>
      <c r="WGO193" s="180"/>
      <c r="WGP193" s="135"/>
      <c r="WGQ193" s="180"/>
      <c r="WGR193" s="180"/>
      <c r="WGS193" s="181"/>
      <c r="WGT193" s="180"/>
      <c r="WGU193" s="135"/>
      <c r="WGV193" s="180"/>
      <c r="WGW193" s="180"/>
      <c r="WGX193" s="181"/>
      <c r="WGY193" s="180"/>
      <c r="WGZ193" s="135"/>
      <c r="WHA193" s="180"/>
      <c r="WHB193" s="180"/>
      <c r="WHC193" s="181"/>
      <c r="WHD193" s="180"/>
      <c r="WHE193" s="135"/>
      <c r="WHF193" s="180"/>
      <c r="WHG193" s="180"/>
      <c r="WHH193" s="181"/>
      <c r="WHI193" s="180"/>
      <c r="WHJ193" s="135"/>
      <c r="WHK193" s="180"/>
      <c r="WHL193" s="180"/>
      <c r="WHM193" s="181"/>
      <c r="WHN193" s="180"/>
      <c r="WHO193" s="135"/>
      <c r="WHP193" s="180"/>
      <c r="WHQ193" s="180"/>
      <c r="WHR193" s="181"/>
      <c r="WHS193" s="180"/>
      <c r="WHT193" s="135"/>
      <c r="WHU193" s="180"/>
      <c r="WHV193" s="180"/>
      <c r="WHW193" s="181"/>
      <c r="WHX193" s="180"/>
      <c r="WHY193" s="135"/>
      <c r="WHZ193" s="180"/>
      <c r="WIA193" s="180"/>
      <c r="WIB193" s="181"/>
      <c r="WIC193" s="180"/>
      <c r="WID193" s="135"/>
      <c r="WIE193" s="180"/>
      <c r="WIF193" s="180"/>
      <c r="WIG193" s="181"/>
      <c r="WIH193" s="180"/>
      <c r="WII193" s="135"/>
      <c r="WIJ193" s="180"/>
      <c r="WIK193" s="180"/>
      <c r="WIL193" s="181"/>
      <c r="WIM193" s="180"/>
      <c r="WIN193" s="135"/>
      <c r="WIO193" s="180"/>
      <c r="WIP193" s="180"/>
      <c r="WIQ193" s="181"/>
      <c r="WIR193" s="180"/>
      <c r="WIS193" s="135"/>
      <c r="WIT193" s="180"/>
      <c r="WIU193" s="180"/>
      <c r="WIV193" s="181"/>
      <c r="WIW193" s="180"/>
      <c r="WIX193" s="135"/>
      <c r="WIY193" s="180"/>
      <c r="WIZ193" s="180"/>
      <c r="WJA193" s="181"/>
      <c r="WJB193" s="180"/>
      <c r="WJC193" s="135"/>
      <c r="WJD193" s="180"/>
      <c r="WJE193" s="180"/>
      <c r="WJF193" s="181"/>
      <c r="WJG193" s="180"/>
      <c r="WJH193" s="135"/>
      <c r="WJI193" s="180"/>
      <c r="WJJ193" s="180"/>
      <c r="WJK193" s="181"/>
      <c r="WJL193" s="180"/>
      <c r="WJM193" s="135"/>
      <c r="WJN193" s="180"/>
      <c r="WJO193" s="180"/>
      <c r="WJP193" s="181"/>
      <c r="WJQ193" s="180"/>
      <c r="WJR193" s="135"/>
      <c r="WJS193" s="180"/>
      <c r="WJT193" s="180"/>
      <c r="WJU193" s="181"/>
      <c r="WJV193" s="180"/>
      <c r="WJW193" s="135"/>
      <c r="WJX193" s="180"/>
      <c r="WJY193" s="180"/>
      <c r="WJZ193" s="181"/>
      <c r="WKA193" s="180"/>
      <c r="WKB193" s="135"/>
      <c r="WKC193" s="180"/>
      <c r="WKD193" s="180"/>
      <c r="WKE193" s="181"/>
      <c r="WKF193" s="180"/>
      <c r="WKG193" s="135"/>
      <c r="WKH193" s="180"/>
      <c r="WKI193" s="180"/>
      <c r="WKJ193" s="181"/>
      <c r="WKK193" s="180"/>
      <c r="WKL193" s="135"/>
      <c r="WKM193" s="180"/>
      <c r="WKN193" s="180"/>
      <c r="WKO193" s="181"/>
      <c r="WKP193" s="180"/>
      <c r="WKQ193" s="135"/>
      <c r="WKR193" s="180"/>
      <c r="WKS193" s="180"/>
      <c r="WKT193" s="181"/>
      <c r="WKU193" s="180"/>
      <c r="WKV193" s="135"/>
      <c r="WKW193" s="180"/>
      <c r="WKX193" s="180"/>
      <c r="WKY193" s="181"/>
      <c r="WKZ193" s="180"/>
      <c r="WLA193" s="135"/>
      <c r="WLB193" s="180"/>
      <c r="WLC193" s="180"/>
      <c r="WLD193" s="181"/>
      <c r="WLE193" s="180"/>
      <c r="WLF193" s="135"/>
      <c r="WLG193" s="180"/>
      <c r="WLH193" s="180"/>
      <c r="WLI193" s="181"/>
      <c r="WLJ193" s="180"/>
      <c r="WLK193" s="135"/>
      <c r="WLL193" s="180"/>
      <c r="WLM193" s="180"/>
      <c r="WLN193" s="181"/>
      <c r="WLO193" s="180"/>
      <c r="WLP193" s="135"/>
      <c r="WLQ193" s="180"/>
      <c r="WLR193" s="180"/>
      <c r="WLS193" s="181"/>
      <c r="WLT193" s="180"/>
      <c r="WLU193" s="135"/>
      <c r="WLV193" s="180"/>
      <c r="WLW193" s="180"/>
      <c r="WLX193" s="181"/>
      <c r="WLY193" s="180"/>
      <c r="WLZ193" s="135"/>
      <c r="WMA193" s="180"/>
      <c r="WMB193" s="180"/>
      <c r="WMC193" s="181"/>
      <c r="WMD193" s="180"/>
      <c r="WME193" s="135"/>
      <c r="WMF193" s="180"/>
      <c r="WMG193" s="180"/>
      <c r="WMH193" s="181"/>
      <c r="WMI193" s="180"/>
      <c r="WMJ193" s="135"/>
      <c r="WMK193" s="180"/>
      <c r="WML193" s="180"/>
      <c r="WMM193" s="181"/>
      <c r="WMN193" s="180"/>
      <c r="WMO193" s="135"/>
      <c r="WMP193" s="180"/>
      <c r="WMQ193" s="180"/>
      <c r="WMR193" s="181"/>
      <c r="WMS193" s="180"/>
      <c r="WMT193" s="135"/>
      <c r="WMU193" s="180"/>
      <c r="WMV193" s="180"/>
      <c r="WMW193" s="181"/>
      <c r="WMX193" s="180"/>
      <c r="WMY193" s="135"/>
      <c r="WMZ193" s="180"/>
      <c r="WNA193" s="180"/>
      <c r="WNB193" s="181"/>
      <c r="WNC193" s="180"/>
      <c r="WND193" s="135"/>
      <c r="WNE193" s="180"/>
      <c r="WNF193" s="180"/>
      <c r="WNG193" s="181"/>
      <c r="WNH193" s="180"/>
      <c r="WNI193" s="135"/>
      <c r="WNJ193" s="180"/>
      <c r="WNK193" s="180"/>
      <c r="WNL193" s="181"/>
      <c r="WNM193" s="180"/>
      <c r="WNN193" s="135"/>
      <c r="WNO193" s="180"/>
      <c r="WNP193" s="180"/>
      <c r="WNQ193" s="181"/>
      <c r="WNR193" s="180"/>
      <c r="WNS193" s="135"/>
      <c r="WNT193" s="180"/>
      <c r="WNU193" s="180"/>
      <c r="WNV193" s="181"/>
      <c r="WNW193" s="180"/>
      <c r="WNX193" s="135"/>
      <c r="WNY193" s="180"/>
      <c r="WNZ193" s="180"/>
      <c r="WOA193" s="181"/>
      <c r="WOB193" s="180"/>
      <c r="WOC193" s="135"/>
      <c r="WOD193" s="180"/>
      <c r="WOE193" s="180"/>
      <c r="WOF193" s="181"/>
      <c r="WOG193" s="180"/>
      <c r="WOH193" s="135"/>
      <c r="WOI193" s="180"/>
      <c r="WOJ193" s="180"/>
      <c r="WOK193" s="181"/>
      <c r="WOL193" s="180"/>
      <c r="WOM193" s="135"/>
      <c r="WON193" s="180"/>
      <c r="WOO193" s="180"/>
      <c r="WOP193" s="181"/>
      <c r="WOQ193" s="180"/>
      <c r="WOR193" s="135"/>
      <c r="WOS193" s="180"/>
      <c r="WOT193" s="180"/>
      <c r="WOU193" s="181"/>
      <c r="WOV193" s="180"/>
      <c r="WOW193" s="135"/>
      <c r="WOX193" s="180"/>
      <c r="WOY193" s="180"/>
      <c r="WOZ193" s="181"/>
      <c r="WPA193" s="180"/>
      <c r="WPB193" s="135"/>
      <c r="WPC193" s="180"/>
      <c r="WPD193" s="180"/>
      <c r="WPE193" s="181"/>
      <c r="WPF193" s="180"/>
      <c r="WPG193" s="135"/>
      <c r="WPH193" s="180"/>
      <c r="WPI193" s="180"/>
      <c r="WPJ193" s="181"/>
      <c r="WPK193" s="180"/>
      <c r="WPL193" s="135"/>
      <c r="WPM193" s="180"/>
      <c r="WPN193" s="180"/>
      <c r="WPO193" s="181"/>
      <c r="WPP193" s="180"/>
      <c r="WPQ193" s="135"/>
      <c r="WPR193" s="180"/>
      <c r="WPS193" s="180"/>
      <c r="WPT193" s="181"/>
      <c r="WPU193" s="180"/>
      <c r="WPV193" s="135"/>
      <c r="WPW193" s="180"/>
      <c r="WPX193" s="180"/>
      <c r="WPY193" s="181"/>
      <c r="WPZ193" s="180"/>
      <c r="WQA193" s="135"/>
      <c r="WQB193" s="180"/>
      <c r="WQC193" s="180"/>
      <c r="WQD193" s="181"/>
      <c r="WQE193" s="180"/>
      <c r="WQF193" s="135"/>
      <c r="WQG193" s="180"/>
      <c r="WQH193" s="180"/>
      <c r="WQI193" s="181"/>
      <c r="WQJ193" s="180"/>
      <c r="WQK193" s="135"/>
      <c r="WQL193" s="180"/>
      <c r="WQM193" s="180"/>
      <c r="WQN193" s="181"/>
      <c r="WQO193" s="180"/>
      <c r="WQP193" s="135"/>
      <c r="WQQ193" s="180"/>
      <c r="WQR193" s="180"/>
      <c r="WQS193" s="181"/>
      <c r="WQT193" s="180"/>
      <c r="WQU193" s="135"/>
      <c r="WQV193" s="180"/>
      <c r="WQW193" s="180"/>
      <c r="WQX193" s="181"/>
      <c r="WQY193" s="180"/>
      <c r="WQZ193" s="135"/>
      <c r="WRA193" s="180"/>
      <c r="WRB193" s="180"/>
      <c r="WRC193" s="181"/>
      <c r="WRD193" s="180"/>
      <c r="WRE193" s="135"/>
      <c r="WRF193" s="180"/>
      <c r="WRG193" s="180"/>
      <c r="WRH193" s="181"/>
      <c r="WRI193" s="180"/>
      <c r="WRJ193" s="135"/>
      <c r="WRK193" s="180"/>
      <c r="WRL193" s="180"/>
      <c r="WRM193" s="181"/>
      <c r="WRN193" s="180"/>
      <c r="WRO193" s="135"/>
      <c r="WRP193" s="180"/>
      <c r="WRQ193" s="180"/>
      <c r="WRR193" s="181"/>
      <c r="WRS193" s="180"/>
      <c r="WRT193" s="135"/>
      <c r="WRU193" s="180"/>
      <c r="WRV193" s="180"/>
      <c r="WRW193" s="181"/>
      <c r="WRX193" s="180"/>
      <c r="WRY193" s="135"/>
      <c r="WRZ193" s="180"/>
      <c r="WSA193" s="180"/>
      <c r="WSB193" s="181"/>
      <c r="WSC193" s="180"/>
      <c r="WSD193" s="135"/>
      <c r="WSE193" s="180"/>
      <c r="WSF193" s="180"/>
      <c r="WSG193" s="181"/>
      <c r="WSH193" s="180"/>
      <c r="WSI193" s="135"/>
      <c r="WSJ193" s="180"/>
      <c r="WSK193" s="180"/>
      <c r="WSL193" s="181"/>
      <c r="WSM193" s="180"/>
      <c r="WSN193" s="135"/>
      <c r="WSO193" s="180"/>
      <c r="WSP193" s="180"/>
      <c r="WSQ193" s="181"/>
      <c r="WSR193" s="180"/>
      <c r="WSS193" s="135"/>
      <c r="WST193" s="180"/>
      <c r="WSU193" s="180"/>
      <c r="WSV193" s="181"/>
      <c r="WSW193" s="180"/>
      <c r="WSX193" s="135"/>
      <c r="WSY193" s="180"/>
      <c r="WSZ193" s="180"/>
      <c r="WTA193" s="181"/>
      <c r="WTB193" s="180"/>
      <c r="WTC193" s="135"/>
      <c r="WTD193" s="180"/>
      <c r="WTE193" s="180"/>
      <c r="WTF193" s="181"/>
      <c r="WTG193" s="180"/>
      <c r="WTH193" s="135"/>
      <c r="WTI193" s="180"/>
      <c r="WTJ193" s="180"/>
      <c r="WTK193" s="181"/>
      <c r="WTL193" s="180"/>
      <c r="WTM193" s="135"/>
      <c r="WTN193" s="180"/>
      <c r="WTO193" s="180"/>
      <c r="WTP193" s="181"/>
      <c r="WTQ193" s="180"/>
      <c r="WTR193" s="135"/>
      <c r="WTS193" s="180"/>
      <c r="WTT193" s="180"/>
      <c r="WTU193" s="181"/>
      <c r="WTV193" s="180"/>
      <c r="WTW193" s="135"/>
      <c r="WTX193" s="180"/>
      <c r="WTY193" s="180"/>
      <c r="WTZ193" s="181"/>
      <c r="WUA193" s="180"/>
      <c r="WUB193" s="135"/>
      <c r="WUC193" s="180"/>
      <c r="WUD193" s="180"/>
      <c r="WUE193" s="181"/>
      <c r="WUF193" s="180"/>
      <c r="WUG193" s="135"/>
      <c r="WUH193" s="180"/>
      <c r="WUI193" s="180"/>
      <c r="WUJ193" s="181"/>
      <c r="WUK193" s="180"/>
      <c r="WUL193" s="135"/>
      <c r="WUM193" s="180"/>
      <c r="WUN193" s="180"/>
      <c r="WUO193" s="181"/>
      <c r="WUP193" s="180"/>
      <c r="WUQ193" s="135"/>
      <c r="WUR193" s="180"/>
      <c r="WUS193" s="180"/>
      <c r="WUT193" s="181"/>
      <c r="WUU193" s="180"/>
      <c r="WUV193" s="135"/>
      <c r="WUW193" s="180"/>
      <c r="WUX193" s="180"/>
      <c r="WUY193" s="181"/>
      <c r="WUZ193" s="180"/>
      <c r="WVA193" s="135"/>
      <c r="WVB193" s="180"/>
      <c r="WVC193" s="180"/>
      <c r="WVD193" s="181"/>
      <c r="WVE193" s="180"/>
      <c r="WVF193" s="135"/>
      <c r="WVG193" s="180"/>
      <c r="WVH193" s="180"/>
      <c r="WVI193" s="181"/>
      <c r="WVJ193" s="180"/>
      <c r="WVK193" s="135"/>
      <c r="WVL193" s="180"/>
      <c r="WVM193" s="180"/>
      <c r="WVN193" s="181"/>
      <c r="WVO193" s="180"/>
      <c r="WVP193" s="135"/>
      <c r="WVQ193" s="180"/>
      <c r="WVR193" s="180"/>
      <c r="WVS193" s="181"/>
      <c r="WVT193" s="180"/>
      <c r="WVU193" s="135"/>
      <c r="WVV193" s="180"/>
      <c r="WVW193" s="180"/>
      <c r="WVX193" s="181"/>
      <c r="WVY193" s="180"/>
      <c r="WVZ193" s="135"/>
      <c r="WWA193" s="180"/>
      <c r="WWB193" s="180"/>
      <c r="WWC193" s="181"/>
      <c r="WWD193" s="180"/>
      <c r="WWE193" s="135"/>
      <c r="WWF193" s="180"/>
      <c r="WWG193" s="180"/>
      <c r="WWH193" s="181"/>
      <c r="WWI193" s="180"/>
      <c r="WWJ193" s="135"/>
      <c r="WWK193" s="180"/>
      <c r="WWL193" s="180"/>
      <c r="WWM193" s="181"/>
      <c r="WWN193" s="180"/>
      <c r="WWO193" s="135"/>
      <c r="WWP193" s="180"/>
      <c r="WWQ193" s="180"/>
      <c r="WWR193" s="181"/>
      <c r="WWS193" s="180"/>
      <c r="WWT193" s="135"/>
      <c r="WWU193" s="180"/>
      <c r="WWV193" s="180"/>
      <c r="WWW193" s="181"/>
      <c r="WWX193" s="180"/>
      <c r="WWY193" s="135"/>
      <c r="WWZ193" s="180"/>
      <c r="WXA193" s="180"/>
      <c r="WXB193" s="181"/>
      <c r="WXC193" s="180"/>
      <c r="WXD193" s="135"/>
      <c r="WXE193" s="180"/>
      <c r="WXF193" s="180"/>
      <c r="WXG193" s="181"/>
      <c r="WXH193" s="180"/>
      <c r="WXI193" s="135"/>
      <c r="WXJ193" s="180"/>
      <c r="WXK193" s="180"/>
      <c r="WXL193" s="181"/>
      <c r="WXM193" s="180"/>
      <c r="WXN193" s="135"/>
      <c r="WXO193" s="180"/>
      <c r="WXP193" s="180"/>
      <c r="WXQ193" s="181"/>
      <c r="WXR193" s="180"/>
      <c r="WXS193" s="135"/>
      <c r="WXT193" s="180"/>
      <c r="WXU193" s="180"/>
      <c r="WXV193" s="181"/>
      <c r="WXW193" s="180"/>
      <c r="WXX193" s="135"/>
      <c r="WXY193" s="180"/>
      <c r="WXZ193" s="180"/>
      <c r="WYA193" s="181"/>
      <c r="WYB193" s="180"/>
      <c r="WYC193" s="135"/>
      <c r="WYD193" s="180"/>
      <c r="WYE193" s="180"/>
      <c r="WYF193" s="181"/>
      <c r="WYG193" s="180"/>
      <c r="WYH193" s="135"/>
      <c r="WYI193" s="180"/>
      <c r="WYJ193" s="180"/>
      <c r="WYK193" s="181"/>
      <c r="WYL193" s="180"/>
      <c r="WYM193" s="135"/>
      <c r="WYN193" s="180"/>
      <c r="WYO193" s="180"/>
      <c r="WYP193" s="181"/>
      <c r="WYQ193" s="180"/>
      <c r="WYR193" s="135"/>
      <c r="WYS193" s="180"/>
      <c r="WYT193" s="180"/>
      <c r="WYU193" s="181"/>
      <c r="WYV193" s="180"/>
      <c r="WYW193" s="135"/>
      <c r="WYX193" s="180"/>
      <c r="WYY193" s="180"/>
      <c r="WYZ193" s="181"/>
      <c r="WZA193" s="180"/>
      <c r="WZB193" s="135"/>
      <c r="WZC193" s="180"/>
      <c r="WZD193" s="180"/>
      <c r="WZE193" s="181"/>
      <c r="WZF193" s="180"/>
      <c r="WZG193" s="135"/>
      <c r="WZH193" s="180"/>
      <c r="WZI193" s="180"/>
      <c r="WZJ193" s="181"/>
      <c r="WZK193" s="180"/>
      <c r="WZL193" s="135"/>
      <c r="WZM193" s="180"/>
      <c r="WZN193" s="180"/>
      <c r="WZO193" s="181"/>
      <c r="WZP193" s="180"/>
      <c r="WZQ193" s="135"/>
      <c r="WZR193" s="180"/>
      <c r="WZS193" s="180"/>
      <c r="WZT193" s="181"/>
      <c r="WZU193" s="180"/>
      <c r="WZV193" s="135"/>
      <c r="WZW193" s="180"/>
      <c r="WZX193" s="180"/>
      <c r="WZY193" s="181"/>
      <c r="WZZ193" s="180"/>
      <c r="XAA193" s="135"/>
      <c r="XAB193" s="180"/>
      <c r="XAC193" s="180"/>
      <c r="XAD193" s="181"/>
      <c r="XAE193" s="180"/>
      <c r="XAF193" s="135"/>
      <c r="XAG193" s="180"/>
      <c r="XAH193" s="180"/>
      <c r="XAI193" s="181"/>
      <c r="XAJ193" s="180"/>
      <c r="XAK193" s="135"/>
      <c r="XAL193" s="180"/>
      <c r="XAM193" s="180"/>
      <c r="XAN193" s="181"/>
      <c r="XAO193" s="180"/>
      <c r="XAP193" s="135"/>
      <c r="XAQ193" s="180"/>
      <c r="XAR193" s="180"/>
      <c r="XAS193" s="181"/>
      <c r="XAT193" s="180"/>
      <c r="XAU193" s="135"/>
      <c r="XAV193" s="180"/>
      <c r="XAW193" s="180"/>
      <c r="XAX193" s="181"/>
      <c r="XAY193" s="180"/>
      <c r="XAZ193" s="135"/>
      <c r="XBA193" s="180"/>
      <c r="XBB193" s="180"/>
      <c r="XBC193" s="181"/>
      <c r="XBD193" s="180"/>
      <c r="XBE193" s="135"/>
      <c r="XBF193" s="180"/>
      <c r="XBG193" s="180"/>
      <c r="XBH193" s="181"/>
      <c r="XBI193" s="180"/>
      <c r="XBJ193" s="135"/>
      <c r="XBK193" s="180"/>
      <c r="XBL193" s="180"/>
      <c r="XBM193" s="181"/>
      <c r="XBN193" s="180"/>
      <c r="XBO193" s="135"/>
      <c r="XBP193" s="180"/>
      <c r="XBQ193" s="180"/>
      <c r="XBR193" s="181"/>
      <c r="XBS193" s="180"/>
      <c r="XBT193" s="135"/>
      <c r="XBU193" s="180"/>
      <c r="XBV193" s="180"/>
      <c r="XBW193" s="181"/>
      <c r="XBX193" s="180"/>
      <c r="XBY193" s="135"/>
      <c r="XBZ193" s="180"/>
      <c r="XCA193" s="180"/>
      <c r="XCB193" s="181"/>
      <c r="XCC193" s="180"/>
      <c r="XCD193" s="135"/>
      <c r="XCE193" s="180"/>
      <c r="XCF193" s="180"/>
      <c r="XCG193" s="181"/>
      <c r="XCH193" s="180"/>
      <c r="XCI193" s="135"/>
      <c r="XCJ193" s="180"/>
      <c r="XCK193" s="180"/>
      <c r="XCL193" s="181"/>
      <c r="XCM193" s="180"/>
      <c r="XCN193" s="135"/>
      <c r="XCO193" s="180"/>
      <c r="XCP193" s="180"/>
      <c r="XCQ193" s="181"/>
      <c r="XCR193" s="180"/>
      <c r="XCS193" s="135"/>
      <c r="XCT193" s="180"/>
      <c r="XCU193" s="180"/>
      <c r="XCV193" s="181"/>
      <c r="XCW193" s="180"/>
      <c r="XCX193" s="135"/>
      <c r="XCY193" s="180"/>
      <c r="XCZ193" s="180"/>
      <c r="XDA193" s="181"/>
      <c r="XDB193" s="180"/>
      <c r="XDC193" s="135"/>
      <c r="XDD193" s="180"/>
      <c r="XDE193" s="180"/>
      <c r="XDF193" s="181"/>
      <c r="XDG193" s="180"/>
      <c r="XDH193" s="135"/>
      <c r="XDI193" s="180"/>
      <c r="XDJ193" s="180"/>
      <c r="XDK193" s="181"/>
      <c r="XDL193" s="180"/>
      <c r="XDM193" s="135"/>
      <c r="XDN193" s="180"/>
      <c r="XDO193" s="180"/>
      <c r="XDP193" s="181"/>
      <c r="XDQ193" s="180"/>
      <c r="XDR193" s="135"/>
      <c r="XDS193" s="180"/>
      <c r="XDT193" s="180"/>
      <c r="XDU193" s="181"/>
      <c r="XDV193" s="180"/>
      <c r="XDW193" s="135"/>
      <c r="XDX193" s="180"/>
      <c r="XDY193" s="180"/>
      <c r="XDZ193" s="181"/>
      <c r="XEA193" s="180"/>
      <c r="XEB193" s="135"/>
      <c r="XEC193" s="180"/>
      <c r="XED193" s="180"/>
      <c r="XEE193" s="181"/>
      <c r="XEF193" s="180"/>
      <c r="XEG193" s="135"/>
      <c r="XEH193" s="180"/>
      <c r="XEI193" s="180"/>
      <c r="XEJ193" s="181"/>
      <c r="XEK193" s="180"/>
      <c r="XEL193" s="135"/>
      <c r="XEM193" s="180"/>
      <c r="XEN193" s="180"/>
      <c r="XEO193" s="181"/>
      <c r="XEP193" s="180"/>
      <c r="XEQ193" s="135"/>
      <c r="XER193" s="180"/>
      <c r="XES193" s="180"/>
      <c r="XET193" s="181"/>
      <c r="XEU193" s="180"/>
      <c r="XEV193" s="135"/>
      <c r="XEW193" s="180"/>
      <c r="XEX193" s="180"/>
      <c r="XEY193" s="181"/>
      <c r="XEZ193" s="180"/>
      <c r="XFA193" s="135"/>
      <c r="XFB193" s="180"/>
      <c r="XFC193" s="180"/>
      <c r="XFD193" s="181"/>
    </row>
    <row r="194" spans="1:16384" s="34" customFormat="1" ht="16.5" thickBot="1">
      <c r="A194" s="152" t="s">
        <v>732</v>
      </c>
      <c r="B194" s="153">
        <v>1.5</v>
      </c>
      <c r="C194" s="153">
        <v>0.88634999999999997</v>
      </c>
      <c r="D194" s="153">
        <v>1.5</v>
      </c>
      <c r="E194" s="153">
        <v>0.88639999999999997</v>
      </c>
    </row>
    <row r="195" spans="1:16384" s="34" customFormat="1" ht="16.5" thickBot="1">
      <c r="A195" s="169"/>
      <c r="B195" s="170"/>
      <c r="C195" s="170"/>
      <c r="D195" s="170"/>
      <c r="E195" s="170"/>
    </row>
    <row r="196" spans="1:16384" s="34" customFormat="1" ht="16.5" thickBot="1">
      <c r="A196" s="154" t="s">
        <v>1</v>
      </c>
      <c r="B196" s="155">
        <v>2229.94</v>
      </c>
      <c r="C196" s="155">
        <v>1150.602648</v>
      </c>
      <c r="D196" s="155">
        <v>1982.6295380000001</v>
      </c>
      <c r="E196" s="155">
        <v>1069.3323379999999</v>
      </c>
    </row>
    <row r="198" spans="1:16384" s="34" customFormat="1">
      <c r="B198" s="119"/>
      <c r="C198" s="119"/>
      <c r="D198" s="119"/>
      <c r="E198" s="119"/>
    </row>
    <row r="199" spans="1:16384" s="34" customFormat="1">
      <c r="A199" s="421" t="s">
        <v>88</v>
      </c>
      <c r="B199" s="421"/>
      <c r="C199" s="421"/>
      <c r="D199" s="421"/>
      <c r="E199" s="421"/>
    </row>
    <row r="200" spans="1:16384" s="34" customFormat="1">
      <c r="A200" s="421"/>
      <c r="B200" s="421"/>
      <c r="C200" s="421"/>
      <c r="D200" s="421"/>
      <c r="E200" s="421"/>
    </row>
    <row r="201" spans="1:16384" s="34" customFormat="1">
      <c r="A201" s="421"/>
      <c r="B201" s="421"/>
      <c r="C201" s="421"/>
      <c r="D201" s="421"/>
      <c r="E201" s="421"/>
    </row>
    <row r="202" spans="1:16384" s="34" customFormat="1" ht="15.75">
      <c r="A202" s="182"/>
      <c r="B202" s="418">
        <v>45657</v>
      </c>
      <c r="C202" s="418"/>
      <c r="D202" s="418">
        <v>46022</v>
      </c>
      <c r="E202" s="418"/>
    </row>
    <row r="203" spans="1:16384" s="34" customFormat="1">
      <c r="A203" s="183" t="s">
        <v>5</v>
      </c>
      <c r="B203" s="184">
        <v>947.52410399999997</v>
      </c>
      <c r="C203" s="184"/>
      <c r="D203" s="232">
        <v>948.62563318164007</v>
      </c>
      <c r="E203" s="185"/>
    </row>
    <row r="204" spans="1:16384" s="34" customFormat="1" ht="15" thickBot="1">
      <c r="A204" s="183" t="s">
        <v>89</v>
      </c>
      <c r="B204" s="186">
        <v>121.6318</v>
      </c>
      <c r="C204" s="186"/>
      <c r="D204" s="231">
        <v>121.6318</v>
      </c>
      <c r="E204" s="187"/>
    </row>
    <row r="205" spans="1:16384" s="34" customFormat="1" ht="16.5" thickBot="1">
      <c r="A205" s="152" t="s">
        <v>90</v>
      </c>
      <c r="B205" s="153">
        <v>1069.180944</v>
      </c>
      <c r="C205" s="153"/>
      <c r="D205" s="153">
        <v>1070.25743318164</v>
      </c>
      <c r="E205" s="153"/>
      <c r="G205" s="119" t="s">
        <v>0</v>
      </c>
    </row>
    <row r="206" spans="1:16384" s="34" customFormat="1" ht="15" thickBot="1">
      <c r="A206" s="183" t="s">
        <v>91</v>
      </c>
      <c r="B206" s="188">
        <v>432</v>
      </c>
      <c r="C206" s="188"/>
      <c r="D206" s="189">
        <v>432</v>
      </c>
      <c r="E206" s="189"/>
    </row>
    <row r="207" spans="1:16384" s="34" customFormat="1" ht="31.5" customHeight="1" thickBot="1">
      <c r="A207" s="152" t="s">
        <v>92</v>
      </c>
      <c r="B207" s="153">
        <v>432</v>
      </c>
      <c r="C207" s="153"/>
      <c r="D207" s="153">
        <v>432</v>
      </c>
      <c r="E207" s="153"/>
      <c r="G207" s="34" t="s">
        <v>0</v>
      </c>
    </row>
    <row r="208" spans="1:16384" s="34" customFormat="1" ht="27" customHeight="1" thickBot="1">
      <c r="A208" s="183" t="s">
        <v>67</v>
      </c>
      <c r="B208" s="188">
        <v>46.531140000000001</v>
      </c>
      <c r="C208" s="188"/>
      <c r="D208" s="189">
        <v>46.531140000000001</v>
      </c>
      <c r="E208" s="189"/>
      <c r="I208" s="179"/>
    </row>
    <row r="209" spans="1:10" ht="16.5" thickBot="1">
      <c r="A209" s="152" t="s">
        <v>93</v>
      </c>
      <c r="B209" s="153">
        <v>46.531140000000001</v>
      </c>
      <c r="C209" s="153"/>
      <c r="D209" s="153">
        <v>46.531140000000001</v>
      </c>
      <c r="E209" s="153"/>
    </row>
    <row r="210" spans="1:10" ht="15" thickBot="1">
      <c r="A210" s="183" t="s">
        <v>58</v>
      </c>
      <c r="B210" s="188">
        <v>204.96</v>
      </c>
      <c r="C210" s="188"/>
      <c r="D210" s="189">
        <v>204.96</v>
      </c>
      <c r="E210" s="189"/>
    </row>
    <row r="211" spans="1:10" ht="16.5" thickBot="1">
      <c r="A211" s="152" t="s">
        <v>94</v>
      </c>
      <c r="B211" s="153">
        <v>204.96</v>
      </c>
      <c r="C211" s="153"/>
      <c r="D211" s="153">
        <v>204.96</v>
      </c>
      <c r="E211" s="153"/>
      <c r="G211" s="179" t="s">
        <v>0</v>
      </c>
    </row>
    <row r="212" spans="1:10" ht="15">
      <c r="A212" s="183" t="s">
        <v>52</v>
      </c>
      <c r="B212" s="190">
        <v>20328</v>
      </c>
      <c r="C212" s="190"/>
      <c r="D212" s="191">
        <v>20278.246175458993</v>
      </c>
      <c r="E212" s="191"/>
    </row>
    <row r="213" spans="1:10" ht="15.75" thickBot="1">
      <c r="A213" s="183" t="s">
        <v>56</v>
      </c>
      <c r="B213" s="192">
        <v>75.5</v>
      </c>
      <c r="C213" s="192"/>
      <c r="D213" s="193">
        <v>75.5</v>
      </c>
      <c r="E213" s="193"/>
      <c r="H213" s="34" t="s">
        <v>0</v>
      </c>
      <c r="J213" s="34" t="s">
        <v>0</v>
      </c>
    </row>
    <row r="214" spans="1:10" ht="16.5" thickBot="1">
      <c r="A214" s="152" t="s">
        <v>95</v>
      </c>
      <c r="B214" s="153">
        <v>20403.5</v>
      </c>
      <c r="C214" s="153"/>
      <c r="D214" s="153">
        <v>20353.746175459</v>
      </c>
      <c r="E214" s="153"/>
      <c r="G214" s="34" t="s">
        <v>0</v>
      </c>
    </row>
    <row r="215" spans="1:10" ht="15.75" thickBot="1">
      <c r="A215" s="183" t="s">
        <v>52</v>
      </c>
      <c r="B215" s="194">
        <v>451.67</v>
      </c>
      <c r="C215" s="194"/>
      <c r="D215" s="195">
        <v>451.67100000000005</v>
      </c>
      <c r="E215" s="195"/>
      <c r="H215" s="196" t="s">
        <v>0</v>
      </c>
    </row>
    <row r="216" spans="1:10" ht="16.5" thickBot="1">
      <c r="A216" s="152" t="s">
        <v>96</v>
      </c>
      <c r="B216" s="153">
        <v>451.67</v>
      </c>
      <c r="C216" s="153"/>
      <c r="D216" s="153">
        <v>451.62</v>
      </c>
      <c r="E216" s="153"/>
    </row>
    <row r="217" spans="1:10" ht="15.75" thickBot="1">
      <c r="A217" s="183" t="s">
        <v>52</v>
      </c>
      <c r="B217" s="194">
        <v>11.753664000000001</v>
      </c>
      <c r="C217" s="194"/>
      <c r="D217" s="195">
        <v>11.744880999999999</v>
      </c>
      <c r="E217" s="195"/>
    </row>
    <row r="218" spans="1:10" ht="16.5" thickBot="1">
      <c r="A218" s="152" t="s">
        <v>97</v>
      </c>
      <c r="B218" s="153">
        <v>11.753664000000001</v>
      </c>
      <c r="C218" s="153"/>
      <c r="D218" s="153">
        <v>11.753664000000001</v>
      </c>
      <c r="E218" s="153"/>
      <c r="H218" s="34" t="s">
        <v>0</v>
      </c>
    </row>
    <row r="219" spans="1:10" ht="19.899999999999999" customHeight="1" thickBot="1">
      <c r="A219" s="183" t="s">
        <v>725</v>
      </c>
      <c r="B219" s="194">
        <v>120</v>
      </c>
      <c r="C219" s="194"/>
      <c r="D219" s="195">
        <v>168</v>
      </c>
      <c r="E219" s="195"/>
    </row>
    <row r="220" spans="1:10" ht="30.75" customHeight="1" thickBot="1">
      <c r="A220" s="152" t="s">
        <v>683</v>
      </c>
      <c r="B220" s="153">
        <v>120</v>
      </c>
      <c r="C220" s="153"/>
      <c r="D220" s="153">
        <v>168</v>
      </c>
      <c r="E220" s="153"/>
      <c r="G220" s="34" t="s">
        <v>0</v>
      </c>
    </row>
    <row r="221" spans="1:10" ht="30.75" customHeight="1" thickBot="1">
      <c r="A221" s="169"/>
      <c r="B221" s="170"/>
      <c r="C221" s="170"/>
      <c r="D221" s="170"/>
      <c r="E221" s="170"/>
    </row>
    <row r="222" spans="1:10" ht="16.5" thickBot="1">
      <c r="A222" s="154" t="s">
        <v>98</v>
      </c>
      <c r="B222" s="155">
        <v>22739.595748</v>
      </c>
      <c r="C222" s="155"/>
      <c r="D222" s="155">
        <v>22738.910629640632</v>
      </c>
      <c r="E222" s="155"/>
    </row>
    <row r="223" spans="1:10" ht="21.4" customHeight="1"/>
    <row r="224" spans="1:10">
      <c r="B224" s="196"/>
    </row>
    <row r="225" spans="1:1">
      <c r="A225" s="197" t="s">
        <v>99</v>
      </c>
    </row>
    <row r="226" spans="1:1">
      <c r="A226" s="197" t="s">
        <v>729</v>
      </c>
    </row>
    <row r="227" spans="1:1">
      <c r="A227" s="197" t="s">
        <v>728</v>
      </c>
    </row>
    <row r="228" spans="1:1">
      <c r="A228" s="197" t="s">
        <v>709</v>
      </c>
    </row>
  </sheetData>
  <mergeCells count="82">
    <mergeCell ref="L69:M70"/>
    <mergeCell ref="I69:J70"/>
    <mergeCell ref="L71:M71"/>
    <mergeCell ref="I71:J71"/>
    <mergeCell ref="I67:J67"/>
    <mergeCell ref="I56:J57"/>
    <mergeCell ref="I59:J60"/>
    <mergeCell ref="L59:M60"/>
    <mergeCell ref="I62:I63"/>
    <mergeCell ref="J62:J63"/>
    <mergeCell ref="L62:L63"/>
    <mergeCell ref="M62:M63"/>
    <mergeCell ref="L48:M49"/>
    <mergeCell ref="I48:J49"/>
    <mergeCell ref="J51:J52"/>
    <mergeCell ref="I51:I52"/>
    <mergeCell ref="M51:M52"/>
    <mergeCell ref="L51:L52"/>
    <mergeCell ref="I37:J38"/>
    <mergeCell ref="L37:M38"/>
    <mergeCell ref="A111:E113"/>
    <mergeCell ref="I78:M80"/>
    <mergeCell ref="I29:I30"/>
    <mergeCell ref="J29:J30"/>
    <mergeCell ref="L29:L30"/>
    <mergeCell ref="M29:M30"/>
    <mergeCell ref="I34:I35"/>
    <mergeCell ref="I72:J72"/>
    <mergeCell ref="L72:M72"/>
    <mergeCell ref="I40:I41"/>
    <mergeCell ref="J40:J41"/>
    <mergeCell ref="L40:L41"/>
    <mergeCell ref="M40:M41"/>
    <mergeCell ref="I45:J46"/>
    <mergeCell ref="I13:J14"/>
    <mergeCell ref="A14:E14"/>
    <mergeCell ref="I23:J24"/>
    <mergeCell ref="I26:J27"/>
    <mergeCell ref="L26:M27"/>
    <mergeCell ref="I16:J17"/>
    <mergeCell ref="L16:M17"/>
    <mergeCell ref="I19:I20"/>
    <mergeCell ref="J19:J20"/>
    <mergeCell ref="L19:L20"/>
    <mergeCell ref="M19:M20"/>
    <mergeCell ref="A1:M3"/>
    <mergeCell ref="I6:M11"/>
    <mergeCell ref="A9:E11"/>
    <mergeCell ref="B12:C12"/>
    <mergeCell ref="D12:E12"/>
    <mergeCell ref="I82:J83"/>
    <mergeCell ref="L82:M83"/>
    <mergeCell ref="A81:E83"/>
    <mergeCell ref="I85:I86"/>
    <mergeCell ref="J85:J86"/>
    <mergeCell ref="L85:L86"/>
    <mergeCell ref="M85:M86"/>
    <mergeCell ref="B84:C84"/>
    <mergeCell ref="D84:E84"/>
    <mergeCell ref="A97:E99"/>
    <mergeCell ref="B100:C100"/>
    <mergeCell ref="D100:E100"/>
    <mergeCell ref="A165:E167"/>
    <mergeCell ref="A122:E124"/>
    <mergeCell ref="B125:C125"/>
    <mergeCell ref="D125:E125"/>
    <mergeCell ref="A137:E139"/>
    <mergeCell ref="B140:C140"/>
    <mergeCell ref="D140:E140"/>
    <mergeCell ref="A148:E150"/>
    <mergeCell ref="B151:C151"/>
    <mergeCell ref="D151:E151"/>
    <mergeCell ref="B114:C114"/>
    <mergeCell ref="D114:E114"/>
    <mergeCell ref="B202:C202"/>
    <mergeCell ref="D202:E202"/>
    <mergeCell ref="B168:C168"/>
    <mergeCell ref="D168:E168"/>
    <mergeCell ref="A176:E178"/>
    <mergeCell ref="B179:C179"/>
    <mergeCell ref="D179:E179"/>
    <mergeCell ref="A199:E201"/>
  </mergeCells>
  <pageMargins left="0.25" right="0.25" top="0.75" bottom="0.75" header="0.3" footer="0.3"/>
  <pageSetup paperSize="9" scale="53" fitToWidth="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5BE34D-9F17-46A0-A8AF-2454FD942E32}">
  <sheetPr codeName="Feuil5">
    <pageSetUpPr fitToPage="1"/>
  </sheetPr>
  <dimension ref="A1:Q650"/>
  <sheetViews>
    <sheetView showGridLines="0" zoomScale="69" zoomScaleNormal="70" workbookViewId="0">
      <selection sqref="A1:M3"/>
    </sheetView>
  </sheetViews>
  <sheetFormatPr baseColWidth="10" defaultColWidth="11.42578125" defaultRowHeight="14.25"/>
  <cols>
    <col min="1" max="1" width="24.42578125" style="69" customWidth="1"/>
    <col min="2" max="2" width="42.7109375" style="69" customWidth="1"/>
    <col min="3" max="3" width="39.28515625" style="69" customWidth="1"/>
    <col min="4" max="4" width="22.7109375" style="69" customWidth="1"/>
    <col min="5" max="5" width="21.42578125" style="101" customWidth="1"/>
    <col min="6" max="6" width="23.28515625" style="101" customWidth="1"/>
    <col min="7" max="7" width="28.5703125" style="101" customWidth="1"/>
    <col min="8" max="8" width="24" style="69" customWidth="1"/>
    <col min="9" max="9" width="13.42578125" style="69" customWidth="1"/>
    <col min="10" max="10" width="21.7109375" style="69" customWidth="1"/>
    <col min="11" max="11" width="43" style="69" customWidth="1"/>
    <col min="12" max="12" width="11.42578125" style="69"/>
    <col min="13" max="13" width="11.42578125" style="69" customWidth="1"/>
    <col min="14" max="16384" width="11.42578125" style="69"/>
  </cols>
  <sheetData>
    <row r="1" spans="1:13" ht="15" customHeight="1">
      <c r="A1" s="456" t="s">
        <v>832</v>
      </c>
      <c r="B1" s="456"/>
      <c r="C1" s="456"/>
      <c r="D1" s="456"/>
      <c r="E1" s="456"/>
      <c r="F1" s="456"/>
      <c r="G1" s="456"/>
      <c r="H1" s="456"/>
      <c r="I1" s="456"/>
      <c r="J1" s="456"/>
      <c r="K1" s="456"/>
      <c r="L1" s="456"/>
      <c r="M1" s="456"/>
    </row>
    <row r="2" spans="1:13" ht="15" customHeight="1">
      <c r="A2" s="456"/>
      <c r="B2" s="456"/>
      <c r="C2" s="456"/>
      <c r="D2" s="456"/>
      <c r="E2" s="456"/>
      <c r="F2" s="456"/>
      <c r="G2" s="456"/>
      <c r="H2" s="456"/>
      <c r="I2" s="456"/>
      <c r="J2" s="456"/>
      <c r="K2" s="456"/>
      <c r="L2" s="456"/>
      <c r="M2" s="456"/>
    </row>
    <row r="3" spans="1:13" ht="55.15" customHeight="1">
      <c r="A3" s="456"/>
      <c r="B3" s="456"/>
      <c r="C3" s="456"/>
      <c r="D3" s="456"/>
      <c r="E3" s="456"/>
      <c r="F3" s="456"/>
      <c r="G3" s="456"/>
      <c r="H3" s="456"/>
      <c r="I3" s="456"/>
      <c r="J3" s="456"/>
      <c r="K3" s="456"/>
      <c r="L3" s="456"/>
      <c r="M3" s="456"/>
    </row>
    <row r="4" spans="1:13" ht="16.899999999999999" customHeight="1">
      <c r="A4" s="85"/>
      <c r="B4" s="85"/>
      <c r="C4" s="85"/>
      <c r="D4" s="86" t="s">
        <v>0</v>
      </c>
      <c r="E4" s="87"/>
      <c r="F4" s="87"/>
      <c r="G4" s="87"/>
      <c r="H4" s="85"/>
      <c r="I4" s="85"/>
      <c r="J4" s="85"/>
      <c r="K4" s="85"/>
    </row>
    <row r="5" spans="1:13" s="362" customFormat="1" ht="48" customHeight="1">
      <c r="A5" s="360" t="s">
        <v>100</v>
      </c>
      <c r="B5" s="361" t="s">
        <v>101</v>
      </c>
      <c r="C5" s="361" t="s">
        <v>102</v>
      </c>
      <c r="D5" s="361" t="s">
        <v>103</v>
      </c>
      <c r="E5" s="361" t="s">
        <v>104</v>
      </c>
      <c r="F5" s="361" t="s">
        <v>833</v>
      </c>
      <c r="G5" s="361" t="s">
        <v>105</v>
      </c>
      <c r="H5" s="361" t="s">
        <v>834</v>
      </c>
      <c r="I5" s="361" t="s">
        <v>106</v>
      </c>
      <c r="J5" s="361" t="s">
        <v>835</v>
      </c>
      <c r="K5" s="361" t="s">
        <v>107</v>
      </c>
    </row>
    <row r="6" spans="1:13" s="24" customFormat="1" ht="15">
      <c r="A6" s="274" t="s">
        <v>5</v>
      </c>
      <c r="B6" s="275" t="s">
        <v>108</v>
      </c>
      <c r="C6" s="276" t="s">
        <v>109</v>
      </c>
      <c r="D6" s="274" t="s">
        <v>71</v>
      </c>
      <c r="E6" s="277">
        <v>0.94</v>
      </c>
      <c r="F6" s="277">
        <v>0.94</v>
      </c>
      <c r="G6" s="277">
        <v>0.46586399999999994</v>
      </c>
      <c r="H6" s="274">
        <v>2010</v>
      </c>
      <c r="I6" s="275">
        <v>0.49559999999999998</v>
      </c>
      <c r="J6" s="274" t="s">
        <v>110</v>
      </c>
      <c r="K6" s="274" t="s">
        <v>5</v>
      </c>
    </row>
    <row r="7" spans="1:13" s="88" customFormat="1" ht="15">
      <c r="A7" s="274" t="s">
        <v>67</v>
      </c>
      <c r="B7" s="275" t="s">
        <v>93</v>
      </c>
      <c r="C7" s="276" t="s">
        <v>111</v>
      </c>
      <c r="D7" s="274" t="s">
        <v>657</v>
      </c>
      <c r="E7" s="277">
        <v>2.35</v>
      </c>
      <c r="F7" s="277">
        <v>2.35</v>
      </c>
      <c r="G7" s="277">
        <v>0.82253055000000008</v>
      </c>
      <c r="H7" s="278">
        <v>2020</v>
      </c>
      <c r="I7" s="279">
        <v>0.35001300000000002</v>
      </c>
      <c r="J7" s="274" t="s">
        <v>110</v>
      </c>
      <c r="K7" s="274" t="s">
        <v>700</v>
      </c>
      <c r="L7" s="90"/>
      <c r="M7" s="90"/>
    </row>
    <row r="8" spans="1:13" s="24" customFormat="1" ht="15">
      <c r="A8" s="274" t="s">
        <v>5</v>
      </c>
      <c r="B8" s="275" t="s">
        <v>113</v>
      </c>
      <c r="C8" s="276" t="s">
        <v>114</v>
      </c>
      <c r="D8" s="274" t="s">
        <v>71</v>
      </c>
      <c r="E8" s="277">
        <v>4.5</v>
      </c>
      <c r="F8" s="277">
        <v>4.5</v>
      </c>
      <c r="G8" s="277">
        <v>2.2302</v>
      </c>
      <c r="H8" s="274">
        <v>2023</v>
      </c>
      <c r="I8" s="275">
        <v>0.49559999999999998</v>
      </c>
      <c r="J8" s="274" t="s">
        <v>110</v>
      </c>
      <c r="K8" s="274" t="s">
        <v>5</v>
      </c>
      <c r="L8" s="27"/>
      <c r="M8" s="27"/>
    </row>
    <row r="9" spans="1:13" s="24" customFormat="1" ht="15">
      <c r="A9" s="274" t="s">
        <v>5</v>
      </c>
      <c r="B9" s="275" t="s">
        <v>115</v>
      </c>
      <c r="C9" s="276" t="s">
        <v>116</v>
      </c>
      <c r="D9" s="274" t="s">
        <v>71</v>
      </c>
      <c r="E9" s="277">
        <v>41</v>
      </c>
      <c r="F9" s="277">
        <v>41</v>
      </c>
      <c r="G9" s="277">
        <v>20.319599999999998</v>
      </c>
      <c r="H9" s="280">
        <v>2023</v>
      </c>
      <c r="I9" s="275">
        <v>0.49559999999999998</v>
      </c>
      <c r="J9" s="274" t="s">
        <v>110</v>
      </c>
      <c r="K9" s="274" t="s">
        <v>5</v>
      </c>
      <c r="L9" s="27"/>
      <c r="M9" s="27"/>
    </row>
    <row r="10" spans="1:13" s="24" customFormat="1" ht="15">
      <c r="A10" s="274" t="s">
        <v>5</v>
      </c>
      <c r="B10" s="275" t="s">
        <v>117</v>
      </c>
      <c r="C10" s="276" t="s">
        <v>118</v>
      </c>
      <c r="D10" s="274" t="s">
        <v>119</v>
      </c>
      <c r="E10" s="277">
        <v>3.7</v>
      </c>
      <c r="F10" s="277">
        <v>3.7</v>
      </c>
      <c r="G10" s="277">
        <v>3.5952900000000003</v>
      </c>
      <c r="H10" s="274">
        <v>2010</v>
      </c>
      <c r="I10" s="275">
        <v>0.97170000000000001</v>
      </c>
      <c r="J10" s="274" t="s">
        <v>110</v>
      </c>
      <c r="K10" s="274" t="s">
        <v>5</v>
      </c>
      <c r="L10" s="27"/>
      <c r="M10" s="27"/>
    </row>
    <row r="11" spans="1:13" s="24" customFormat="1" ht="15">
      <c r="A11" s="274" t="s">
        <v>5</v>
      </c>
      <c r="B11" s="275" t="s">
        <v>117</v>
      </c>
      <c r="C11" s="276" t="s">
        <v>120</v>
      </c>
      <c r="D11" s="274" t="s">
        <v>119</v>
      </c>
      <c r="E11" s="277">
        <v>2.42</v>
      </c>
      <c r="F11" s="277">
        <v>2.42</v>
      </c>
      <c r="G11" s="277">
        <v>2.3515139999999999</v>
      </c>
      <c r="H11" s="280">
        <v>2014</v>
      </c>
      <c r="I11" s="281">
        <v>0.97170000000000001</v>
      </c>
      <c r="J11" s="274" t="s">
        <v>110</v>
      </c>
      <c r="K11" s="274" t="s">
        <v>5</v>
      </c>
      <c r="L11" s="27"/>
      <c r="M11" s="27"/>
    </row>
    <row r="12" spans="1:13" s="88" customFormat="1" ht="15">
      <c r="A12" s="274" t="s">
        <v>67</v>
      </c>
      <c r="B12" s="275" t="s">
        <v>93</v>
      </c>
      <c r="C12" s="276" t="s">
        <v>121</v>
      </c>
      <c r="D12" s="274" t="s">
        <v>657</v>
      </c>
      <c r="E12" s="277">
        <v>4.2</v>
      </c>
      <c r="F12" s="277">
        <v>4.2</v>
      </c>
      <c r="G12" s="277">
        <v>2.88246</v>
      </c>
      <c r="H12" s="274">
        <v>2022</v>
      </c>
      <c r="I12" s="275">
        <v>0.68630000000000002</v>
      </c>
      <c r="J12" s="274" t="s">
        <v>110</v>
      </c>
      <c r="K12" s="274" t="s">
        <v>700</v>
      </c>
      <c r="L12" s="90"/>
      <c r="M12" s="90"/>
    </row>
    <row r="13" spans="1:13" s="24" customFormat="1" ht="15">
      <c r="A13" s="274" t="s">
        <v>67</v>
      </c>
      <c r="B13" s="275" t="s">
        <v>93</v>
      </c>
      <c r="C13" s="276" t="s">
        <v>122</v>
      </c>
      <c r="D13" s="274" t="s">
        <v>657</v>
      </c>
      <c r="E13" s="277">
        <v>5.65</v>
      </c>
      <c r="F13" s="277">
        <v>5.65</v>
      </c>
      <c r="G13" s="277">
        <v>3.8775950000000003</v>
      </c>
      <c r="H13" s="278">
        <v>2020</v>
      </c>
      <c r="I13" s="279">
        <v>0.68630000000000002</v>
      </c>
      <c r="J13" s="274" t="s">
        <v>110</v>
      </c>
      <c r="K13" s="274" t="s">
        <v>700</v>
      </c>
      <c r="L13" s="27"/>
      <c r="M13" s="27"/>
    </row>
    <row r="14" spans="1:13" s="24" customFormat="1" ht="15">
      <c r="A14" s="274" t="s">
        <v>5</v>
      </c>
      <c r="B14" s="275" t="s">
        <v>123</v>
      </c>
      <c r="C14" s="276" t="s">
        <v>124</v>
      </c>
      <c r="D14" s="274" t="s">
        <v>119</v>
      </c>
      <c r="E14" s="277">
        <v>2.0219999999999998</v>
      </c>
      <c r="F14" s="277">
        <v>2.0219999999999998</v>
      </c>
      <c r="G14" s="277">
        <v>1.9647773999999998</v>
      </c>
      <c r="H14" s="274">
        <v>2022</v>
      </c>
      <c r="I14" s="275">
        <v>0.97170000000000001</v>
      </c>
      <c r="J14" s="274" t="s">
        <v>110</v>
      </c>
      <c r="K14" s="274" t="s">
        <v>5</v>
      </c>
      <c r="L14" s="27"/>
      <c r="M14" s="27"/>
    </row>
    <row r="15" spans="1:13" s="24" customFormat="1" ht="15">
      <c r="A15" s="274" t="s">
        <v>5</v>
      </c>
      <c r="B15" s="275" t="s">
        <v>125</v>
      </c>
      <c r="C15" s="276" t="s">
        <v>126</v>
      </c>
      <c r="D15" s="274" t="s">
        <v>127</v>
      </c>
      <c r="E15" s="277">
        <v>762.8</v>
      </c>
      <c r="F15" s="277">
        <v>762.8</v>
      </c>
      <c r="G15" s="277">
        <v>741.21276</v>
      </c>
      <c r="H15" s="280">
        <v>2006</v>
      </c>
      <c r="I15" s="281">
        <v>0.97170000000000001</v>
      </c>
      <c r="J15" s="274" t="s">
        <v>110</v>
      </c>
      <c r="K15" s="274" t="s">
        <v>5</v>
      </c>
      <c r="L15" s="27"/>
      <c r="M15" s="27"/>
    </row>
    <row r="16" spans="1:13" s="24" customFormat="1" ht="15">
      <c r="A16" s="274" t="s">
        <v>5</v>
      </c>
      <c r="B16" s="275" t="s">
        <v>125</v>
      </c>
      <c r="C16" s="275" t="s">
        <v>126</v>
      </c>
      <c r="D16" s="274" t="s">
        <v>71</v>
      </c>
      <c r="E16" s="277">
        <v>3.298</v>
      </c>
      <c r="F16" s="277">
        <v>3.298</v>
      </c>
      <c r="G16" s="277">
        <v>3.2046665999999999</v>
      </c>
      <c r="H16" s="274">
        <v>2008</v>
      </c>
      <c r="I16" s="275">
        <v>0.97170000000000001</v>
      </c>
      <c r="J16" s="274" t="s">
        <v>110</v>
      </c>
      <c r="K16" s="274" t="s">
        <v>5</v>
      </c>
      <c r="L16" s="27"/>
      <c r="M16" s="27"/>
    </row>
    <row r="17" spans="1:13" s="24" customFormat="1" ht="15">
      <c r="A17" s="274" t="s">
        <v>5</v>
      </c>
      <c r="B17" s="275" t="s">
        <v>123</v>
      </c>
      <c r="C17" s="276" t="s">
        <v>128</v>
      </c>
      <c r="D17" s="274" t="s">
        <v>119</v>
      </c>
      <c r="E17" s="277">
        <v>2.02</v>
      </c>
      <c r="F17" s="277">
        <v>2.02</v>
      </c>
      <c r="G17" s="277">
        <v>1.962834</v>
      </c>
      <c r="H17" s="274">
        <v>2021</v>
      </c>
      <c r="I17" s="275">
        <v>0.97170000000000001</v>
      </c>
      <c r="J17" s="274" t="s">
        <v>110</v>
      </c>
      <c r="K17" s="274" t="s">
        <v>5</v>
      </c>
      <c r="L17" s="27"/>
      <c r="M17" s="27"/>
    </row>
    <row r="18" spans="1:13" s="24" customFormat="1" ht="15">
      <c r="A18" s="274" t="s">
        <v>67</v>
      </c>
      <c r="B18" s="275" t="s">
        <v>93</v>
      </c>
      <c r="C18" s="276" t="s">
        <v>130</v>
      </c>
      <c r="D18" s="274" t="s">
        <v>131</v>
      </c>
      <c r="E18" s="277">
        <v>9</v>
      </c>
      <c r="F18" s="277">
        <v>9</v>
      </c>
      <c r="G18" s="277">
        <v>6.1767000000000003</v>
      </c>
      <c r="H18" s="274">
        <v>1965</v>
      </c>
      <c r="I18" s="275">
        <v>0.68630000000000002</v>
      </c>
      <c r="J18" s="274" t="s">
        <v>110</v>
      </c>
      <c r="K18" s="274" t="s">
        <v>700</v>
      </c>
      <c r="L18" s="27"/>
      <c r="M18" s="27"/>
    </row>
    <row r="19" spans="1:13" s="24" customFormat="1" ht="15">
      <c r="A19" s="274" t="s">
        <v>67</v>
      </c>
      <c r="B19" s="275" t="s">
        <v>93</v>
      </c>
      <c r="C19" s="276" t="s">
        <v>132</v>
      </c>
      <c r="D19" s="274" t="s">
        <v>131</v>
      </c>
      <c r="E19" s="277">
        <v>7</v>
      </c>
      <c r="F19" s="277">
        <v>7</v>
      </c>
      <c r="G19" s="277">
        <v>4.8041</v>
      </c>
      <c r="H19" s="280">
        <v>1980</v>
      </c>
      <c r="I19" s="281">
        <v>0.68630000000000002</v>
      </c>
      <c r="J19" s="274" t="s">
        <v>110</v>
      </c>
      <c r="K19" s="274" t="s">
        <v>700</v>
      </c>
      <c r="L19" s="27"/>
      <c r="M19" s="27"/>
    </row>
    <row r="20" spans="1:13" s="24" customFormat="1" ht="15">
      <c r="A20" s="274" t="s">
        <v>5</v>
      </c>
      <c r="B20" s="275" t="s">
        <v>133</v>
      </c>
      <c r="C20" s="276" t="s">
        <v>134</v>
      </c>
      <c r="D20" s="274" t="s">
        <v>657</v>
      </c>
      <c r="E20" s="277">
        <v>70</v>
      </c>
      <c r="F20" s="277">
        <v>70</v>
      </c>
      <c r="G20" s="277">
        <v>34.687299478124991</v>
      </c>
      <c r="H20" s="274">
        <v>2005</v>
      </c>
      <c r="I20" s="275">
        <v>0.49559999999999998</v>
      </c>
      <c r="J20" s="274" t="s">
        <v>110</v>
      </c>
      <c r="K20" s="274" t="s">
        <v>5</v>
      </c>
      <c r="L20" s="27"/>
      <c r="M20" s="27"/>
    </row>
    <row r="21" spans="1:13" s="24" customFormat="1" ht="15">
      <c r="A21" s="274" t="s">
        <v>67</v>
      </c>
      <c r="B21" s="275" t="s">
        <v>93</v>
      </c>
      <c r="C21" s="276" t="s">
        <v>135</v>
      </c>
      <c r="D21" s="274" t="s">
        <v>71</v>
      </c>
      <c r="E21" s="277">
        <v>0.14000000000000001</v>
      </c>
      <c r="F21" s="277">
        <v>0.13951999999999998</v>
      </c>
      <c r="G21" s="277">
        <v>9.5752575999999964E-2</v>
      </c>
      <c r="H21" s="280">
        <v>2021</v>
      </c>
      <c r="I21" s="281">
        <v>0.68630000000000002</v>
      </c>
      <c r="J21" s="274" t="s">
        <v>110</v>
      </c>
      <c r="K21" s="274" t="s">
        <v>700</v>
      </c>
      <c r="L21" s="27"/>
      <c r="M21" s="27"/>
    </row>
    <row r="22" spans="1:13" s="24" customFormat="1" ht="15">
      <c r="A22" s="274" t="s">
        <v>67</v>
      </c>
      <c r="B22" s="275" t="s">
        <v>93</v>
      </c>
      <c r="C22" s="276" t="s">
        <v>143</v>
      </c>
      <c r="D22" s="274" t="s">
        <v>2</v>
      </c>
      <c r="E22" s="277">
        <v>25</v>
      </c>
      <c r="F22" s="277">
        <v>25</v>
      </c>
      <c r="G22" s="277">
        <v>17.157499999999999</v>
      </c>
      <c r="H22" s="274">
        <v>2013</v>
      </c>
      <c r="I22" s="275">
        <v>0.68630000000000002</v>
      </c>
      <c r="J22" s="274" t="s">
        <v>110</v>
      </c>
      <c r="K22" s="274" t="s">
        <v>700</v>
      </c>
      <c r="L22" s="27"/>
      <c r="M22" s="27"/>
    </row>
    <row r="23" spans="1:13" s="24" customFormat="1" ht="15">
      <c r="A23" s="274" t="s">
        <v>67</v>
      </c>
      <c r="B23" s="275" t="s">
        <v>93</v>
      </c>
      <c r="C23" s="276" t="s">
        <v>329</v>
      </c>
      <c r="D23" s="274" t="s">
        <v>2</v>
      </c>
      <c r="E23" s="277">
        <v>25</v>
      </c>
      <c r="F23" s="277">
        <v>25</v>
      </c>
      <c r="G23" s="277">
        <v>17.157499999999999</v>
      </c>
      <c r="H23" s="280">
        <v>2013</v>
      </c>
      <c r="I23" s="281">
        <v>0.68630000000000002</v>
      </c>
      <c r="J23" s="274" t="s">
        <v>110</v>
      </c>
      <c r="K23" s="274" t="s">
        <v>700</v>
      </c>
      <c r="L23" s="27"/>
      <c r="M23" s="27"/>
    </row>
    <row r="24" spans="1:13" s="24" customFormat="1" ht="15">
      <c r="A24" s="274" t="s">
        <v>67</v>
      </c>
      <c r="B24" s="275" t="s">
        <v>93</v>
      </c>
      <c r="C24" s="276" t="s">
        <v>330</v>
      </c>
      <c r="D24" s="274" t="s">
        <v>2</v>
      </c>
      <c r="E24" s="277">
        <v>64</v>
      </c>
      <c r="F24" s="277">
        <v>64</v>
      </c>
      <c r="G24" s="277">
        <v>43.923200000000001</v>
      </c>
      <c r="H24" s="274">
        <v>2016</v>
      </c>
      <c r="I24" s="275">
        <v>0.68630000000000002</v>
      </c>
      <c r="J24" s="274" t="s">
        <v>110</v>
      </c>
      <c r="K24" s="274" t="s">
        <v>700</v>
      </c>
      <c r="L24" s="27"/>
      <c r="M24" s="27"/>
    </row>
    <row r="25" spans="1:13" s="24" customFormat="1" ht="15">
      <c r="A25" s="274" t="s">
        <v>67</v>
      </c>
      <c r="B25" s="275" t="s">
        <v>93</v>
      </c>
      <c r="C25" s="276" t="s">
        <v>331</v>
      </c>
      <c r="D25" s="274" t="s">
        <v>2</v>
      </c>
      <c r="E25" s="277">
        <v>64</v>
      </c>
      <c r="F25" s="277">
        <v>64</v>
      </c>
      <c r="G25" s="277">
        <v>43.923200000000001</v>
      </c>
      <c r="H25" s="280">
        <v>2016</v>
      </c>
      <c r="I25" s="281">
        <v>0.68630000000000002</v>
      </c>
      <c r="J25" s="274" t="s">
        <v>110</v>
      </c>
      <c r="K25" s="274" t="s">
        <v>700</v>
      </c>
      <c r="L25" s="27"/>
      <c r="M25" s="27"/>
    </row>
    <row r="26" spans="1:13" s="24" customFormat="1" ht="15">
      <c r="A26" s="274" t="s">
        <v>67</v>
      </c>
      <c r="B26" s="275" t="s">
        <v>93</v>
      </c>
      <c r="C26" s="276" t="s">
        <v>144</v>
      </c>
      <c r="D26" s="274" t="s">
        <v>657</v>
      </c>
      <c r="E26" s="277">
        <v>3.4</v>
      </c>
      <c r="F26" s="277">
        <v>3.4</v>
      </c>
      <c r="G26" s="277">
        <v>2.3334199999999998</v>
      </c>
      <c r="H26" s="274">
        <v>2013</v>
      </c>
      <c r="I26" s="275">
        <v>0.68630000000000002</v>
      </c>
      <c r="J26" s="274" t="s">
        <v>110</v>
      </c>
      <c r="K26" s="274" t="s">
        <v>700</v>
      </c>
      <c r="L26" s="27"/>
      <c r="M26" s="27"/>
    </row>
    <row r="27" spans="1:13" s="24" customFormat="1" ht="15">
      <c r="A27" s="274" t="s">
        <v>52</v>
      </c>
      <c r="B27" s="275" t="s">
        <v>145</v>
      </c>
      <c r="C27" s="276" t="s">
        <v>146</v>
      </c>
      <c r="D27" s="274" t="s">
        <v>260</v>
      </c>
      <c r="E27" s="277">
        <v>125</v>
      </c>
      <c r="F27" s="277">
        <v>125</v>
      </c>
      <c r="G27" s="277">
        <v>125</v>
      </c>
      <c r="H27" s="280">
        <v>1998</v>
      </c>
      <c r="I27" s="281">
        <v>1</v>
      </c>
      <c r="J27" s="274" t="s">
        <v>110</v>
      </c>
      <c r="K27" s="274" t="s">
        <v>3</v>
      </c>
      <c r="L27" s="27"/>
      <c r="M27" s="27"/>
    </row>
    <row r="28" spans="1:13" s="24" customFormat="1" ht="15">
      <c r="A28" s="274" t="s">
        <v>52</v>
      </c>
      <c r="B28" s="275" t="s">
        <v>145</v>
      </c>
      <c r="C28" s="276" t="s">
        <v>148</v>
      </c>
      <c r="D28" s="274" t="s">
        <v>260</v>
      </c>
      <c r="E28" s="277">
        <v>129</v>
      </c>
      <c r="F28" s="277">
        <v>129</v>
      </c>
      <c r="G28" s="277">
        <v>129</v>
      </c>
      <c r="H28" s="274">
        <v>2007</v>
      </c>
      <c r="I28" s="275">
        <v>1</v>
      </c>
      <c r="J28" s="274" t="s">
        <v>110</v>
      </c>
      <c r="K28" s="274" t="s">
        <v>3</v>
      </c>
      <c r="L28" s="27"/>
      <c r="M28" s="27"/>
    </row>
    <row r="29" spans="1:13" s="24" customFormat="1" ht="15">
      <c r="A29" s="274" t="s">
        <v>52</v>
      </c>
      <c r="B29" s="275" t="s">
        <v>145</v>
      </c>
      <c r="C29" s="276" t="s">
        <v>149</v>
      </c>
      <c r="D29" s="274" t="s">
        <v>131</v>
      </c>
      <c r="E29" s="277">
        <v>104</v>
      </c>
      <c r="F29" s="277">
        <v>104</v>
      </c>
      <c r="G29" s="277">
        <v>104</v>
      </c>
      <c r="H29" s="280">
        <v>1947</v>
      </c>
      <c r="I29" s="281">
        <v>1</v>
      </c>
      <c r="J29" s="274" t="s">
        <v>110</v>
      </c>
      <c r="K29" s="274" t="s">
        <v>3</v>
      </c>
      <c r="L29" s="27"/>
      <c r="M29" s="27"/>
    </row>
    <row r="30" spans="1:13" s="24" customFormat="1" ht="15">
      <c r="A30" s="274" t="s">
        <v>52</v>
      </c>
      <c r="B30" s="275" t="s">
        <v>145</v>
      </c>
      <c r="C30" s="276" t="s">
        <v>150</v>
      </c>
      <c r="D30" s="274" t="s">
        <v>131</v>
      </c>
      <c r="E30" s="277">
        <v>87</v>
      </c>
      <c r="F30" s="277">
        <v>87</v>
      </c>
      <c r="G30" s="277">
        <v>87</v>
      </c>
      <c r="H30" s="274">
        <v>1950</v>
      </c>
      <c r="I30" s="275">
        <v>1</v>
      </c>
      <c r="J30" s="274" t="s">
        <v>110</v>
      </c>
      <c r="K30" s="274" t="s">
        <v>3</v>
      </c>
      <c r="L30" s="27"/>
      <c r="M30" s="27"/>
    </row>
    <row r="31" spans="1:13" s="24" customFormat="1" ht="15">
      <c r="A31" s="274" t="s">
        <v>52</v>
      </c>
      <c r="B31" s="275" t="s">
        <v>145</v>
      </c>
      <c r="C31" s="276" t="s">
        <v>151</v>
      </c>
      <c r="D31" s="274" t="s">
        <v>131</v>
      </c>
      <c r="E31" s="277">
        <v>54.86</v>
      </c>
      <c r="F31" s="277">
        <v>54.86</v>
      </c>
      <c r="G31" s="277">
        <v>54.86</v>
      </c>
      <c r="H31" s="280">
        <v>1978</v>
      </c>
      <c r="I31" s="281">
        <v>1</v>
      </c>
      <c r="J31" s="274" t="s">
        <v>110</v>
      </c>
      <c r="K31" s="274" t="s">
        <v>3</v>
      </c>
      <c r="L31" s="27"/>
      <c r="M31" s="27"/>
    </row>
    <row r="32" spans="1:13" s="24" customFormat="1" ht="15">
      <c r="A32" s="274" t="s">
        <v>52</v>
      </c>
      <c r="B32" s="275" t="s">
        <v>145</v>
      </c>
      <c r="C32" s="276" t="s">
        <v>152</v>
      </c>
      <c r="D32" s="274" t="s">
        <v>131</v>
      </c>
      <c r="E32" s="277">
        <v>52.22</v>
      </c>
      <c r="F32" s="277">
        <v>52.22</v>
      </c>
      <c r="G32" s="277">
        <v>52.22</v>
      </c>
      <c r="H32" s="274">
        <v>1928</v>
      </c>
      <c r="I32" s="275">
        <v>1</v>
      </c>
      <c r="J32" s="274" t="s">
        <v>110</v>
      </c>
      <c r="K32" s="274" t="s">
        <v>3</v>
      </c>
      <c r="L32" s="27"/>
      <c r="M32" s="27"/>
    </row>
    <row r="33" spans="1:17" s="24" customFormat="1" ht="15">
      <c r="A33" s="274" t="s">
        <v>5</v>
      </c>
      <c r="B33" s="275" t="s">
        <v>123</v>
      </c>
      <c r="C33" s="276" t="s">
        <v>153</v>
      </c>
      <c r="D33" s="274" t="s">
        <v>119</v>
      </c>
      <c r="E33" s="277">
        <v>0.6</v>
      </c>
      <c r="F33" s="277">
        <v>0.6</v>
      </c>
      <c r="G33" s="277">
        <v>0.58301999999999998</v>
      </c>
      <c r="H33" s="280">
        <v>2022</v>
      </c>
      <c r="I33" s="281">
        <v>0.97170000000000001</v>
      </c>
      <c r="J33" s="274" t="s">
        <v>110</v>
      </c>
      <c r="K33" s="274" t="s">
        <v>5</v>
      </c>
      <c r="L33" s="27"/>
      <c r="M33" s="27"/>
    </row>
    <row r="34" spans="1:17" s="24" customFormat="1" ht="15">
      <c r="A34" s="274" t="s">
        <v>5</v>
      </c>
      <c r="B34" s="275" t="s">
        <v>108</v>
      </c>
      <c r="C34" s="276" t="s">
        <v>154</v>
      </c>
      <c r="D34" s="274" t="s">
        <v>657</v>
      </c>
      <c r="E34" s="277">
        <v>10</v>
      </c>
      <c r="F34" s="277">
        <v>10</v>
      </c>
      <c r="G34" s="277">
        <v>4.9559999999999995</v>
      </c>
      <c r="H34" s="274">
        <v>2008</v>
      </c>
      <c r="I34" s="275">
        <v>0.49559999999999998</v>
      </c>
      <c r="J34" s="274" t="s">
        <v>110</v>
      </c>
      <c r="K34" s="274" t="s">
        <v>5</v>
      </c>
      <c r="L34" s="27"/>
      <c r="M34" s="27"/>
    </row>
    <row r="35" spans="1:17" s="24" customFormat="1" ht="15">
      <c r="A35" s="274" t="s">
        <v>5</v>
      </c>
      <c r="B35" s="275" t="s">
        <v>133</v>
      </c>
      <c r="C35" s="276" t="s">
        <v>155</v>
      </c>
      <c r="D35" s="274" t="s">
        <v>657</v>
      </c>
      <c r="E35" s="277">
        <v>12</v>
      </c>
      <c r="F35" s="277">
        <v>12</v>
      </c>
      <c r="G35" s="277">
        <v>5.9471999999999996</v>
      </c>
      <c r="H35" s="280">
        <v>2014</v>
      </c>
      <c r="I35" s="281">
        <v>0.49559999999999998</v>
      </c>
      <c r="J35" s="274" t="s">
        <v>110</v>
      </c>
      <c r="K35" s="274" t="s">
        <v>5</v>
      </c>
      <c r="L35" s="27"/>
      <c r="M35" s="27"/>
    </row>
    <row r="36" spans="1:17" s="24" customFormat="1" ht="15">
      <c r="A36" s="274" t="s">
        <v>5</v>
      </c>
      <c r="B36" s="275" t="s">
        <v>133</v>
      </c>
      <c r="C36" s="276" t="s">
        <v>735</v>
      </c>
      <c r="D36" s="274" t="s">
        <v>71</v>
      </c>
      <c r="E36" s="277">
        <v>26.6</v>
      </c>
      <c r="F36" s="277">
        <v>26.6</v>
      </c>
      <c r="G36" s="277">
        <v>13.18296</v>
      </c>
      <c r="H36" s="280">
        <v>2025</v>
      </c>
      <c r="I36" s="281">
        <v>0.49559999999999998</v>
      </c>
      <c r="J36" s="274" t="s">
        <v>110</v>
      </c>
      <c r="K36" s="274" t="s">
        <v>5</v>
      </c>
      <c r="L36" s="27"/>
      <c r="M36" s="27"/>
    </row>
    <row r="37" spans="1:17" s="24" customFormat="1" ht="15">
      <c r="A37" s="274" t="s">
        <v>156</v>
      </c>
      <c r="B37" s="275" t="s">
        <v>157</v>
      </c>
      <c r="C37" s="276" t="s">
        <v>158</v>
      </c>
      <c r="D37" s="274" t="s">
        <v>147</v>
      </c>
      <c r="E37" s="277">
        <v>210.71999999999997</v>
      </c>
      <c r="F37" s="277">
        <v>210.71999999999997</v>
      </c>
      <c r="G37" s="277">
        <v>210.71999999999997</v>
      </c>
      <c r="H37" s="274">
        <v>2014</v>
      </c>
      <c r="I37" s="275">
        <v>1</v>
      </c>
      <c r="J37" s="274" t="s">
        <v>110</v>
      </c>
      <c r="K37" s="274" t="s">
        <v>159</v>
      </c>
      <c r="L37" s="27"/>
      <c r="M37" s="27"/>
    </row>
    <row r="38" spans="1:17" s="24" customFormat="1" ht="15">
      <c r="A38" s="274" t="s">
        <v>156</v>
      </c>
      <c r="B38" s="275" t="s">
        <v>145</v>
      </c>
      <c r="C38" s="276" t="s">
        <v>688</v>
      </c>
      <c r="D38" s="274" t="s">
        <v>260</v>
      </c>
      <c r="E38" s="277">
        <v>23</v>
      </c>
      <c r="F38" s="277">
        <v>23</v>
      </c>
      <c r="G38" s="277">
        <v>23</v>
      </c>
      <c r="H38" s="280" t="s">
        <v>160</v>
      </c>
      <c r="I38" s="281">
        <v>1</v>
      </c>
      <c r="J38" s="274" t="s">
        <v>110</v>
      </c>
      <c r="K38" s="274" t="s">
        <v>159</v>
      </c>
      <c r="L38" s="27"/>
      <c r="M38" s="27"/>
    </row>
    <row r="39" spans="1:17" s="24" customFormat="1" ht="15">
      <c r="A39" s="274" t="s">
        <v>52</v>
      </c>
      <c r="B39" s="275" t="s">
        <v>145</v>
      </c>
      <c r="C39" s="276" t="s">
        <v>161</v>
      </c>
      <c r="D39" s="274" t="s">
        <v>162</v>
      </c>
      <c r="E39" s="277">
        <v>1310</v>
      </c>
      <c r="F39" s="277">
        <v>1310</v>
      </c>
      <c r="G39" s="277">
        <v>1310</v>
      </c>
      <c r="H39" s="274">
        <v>1988</v>
      </c>
      <c r="I39" s="275">
        <v>1</v>
      </c>
      <c r="J39" s="274" t="s">
        <v>110</v>
      </c>
      <c r="K39" s="274" t="s">
        <v>3</v>
      </c>
      <c r="L39" s="27"/>
      <c r="M39" s="27"/>
    </row>
    <row r="40" spans="1:17" s="24" customFormat="1" ht="15">
      <c r="A40" s="274" t="s">
        <v>52</v>
      </c>
      <c r="B40" s="275" t="s">
        <v>145</v>
      </c>
      <c r="C40" s="276" t="s">
        <v>163</v>
      </c>
      <c r="D40" s="274" t="s">
        <v>162</v>
      </c>
      <c r="E40" s="277">
        <v>1310</v>
      </c>
      <c r="F40" s="277">
        <v>1310</v>
      </c>
      <c r="G40" s="277">
        <v>1310</v>
      </c>
      <c r="H40" s="280">
        <v>1989</v>
      </c>
      <c r="I40" s="281">
        <v>1</v>
      </c>
      <c r="J40" s="274" t="s">
        <v>110</v>
      </c>
      <c r="K40" s="274" t="s">
        <v>3</v>
      </c>
      <c r="L40" s="27"/>
      <c r="M40" s="27"/>
    </row>
    <row r="41" spans="1:17" s="24" customFormat="1" ht="15">
      <c r="A41" s="274" t="s">
        <v>5</v>
      </c>
      <c r="B41" s="275" t="s">
        <v>108</v>
      </c>
      <c r="C41" s="275" t="s">
        <v>164</v>
      </c>
      <c r="D41" s="274" t="s">
        <v>71</v>
      </c>
      <c r="E41" s="277">
        <v>0.74060000000000004</v>
      </c>
      <c r="F41" s="277">
        <v>0.74060000000000004</v>
      </c>
      <c r="G41" s="277">
        <v>0.36702447432000002</v>
      </c>
      <c r="H41" s="274">
        <v>2011</v>
      </c>
      <c r="I41" s="275">
        <v>0.4955772</v>
      </c>
      <c r="J41" s="274" t="s">
        <v>110</v>
      </c>
      <c r="K41" s="274" t="s">
        <v>5</v>
      </c>
      <c r="M41" s="27"/>
      <c r="N41" s="27"/>
      <c r="O41" s="33"/>
      <c r="P41" s="27"/>
      <c r="Q41" s="27"/>
    </row>
    <row r="42" spans="1:17" s="24" customFormat="1" ht="15">
      <c r="A42" s="274" t="s">
        <v>67</v>
      </c>
      <c r="B42" s="275" t="s">
        <v>93</v>
      </c>
      <c r="C42" s="276" t="s">
        <v>165</v>
      </c>
      <c r="D42" s="274" t="s">
        <v>657</v>
      </c>
      <c r="E42" s="277">
        <v>4</v>
      </c>
      <c r="F42" s="277">
        <v>4</v>
      </c>
      <c r="G42" s="277">
        <v>2.7452000000000001</v>
      </c>
      <c r="H42" s="280">
        <v>2016</v>
      </c>
      <c r="I42" s="281">
        <v>0.68630000000000002</v>
      </c>
      <c r="J42" s="274" t="s">
        <v>110</v>
      </c>
      <c r="K42" s="274" t="s">
        <v>700</v>
      </c>
      <c r="L42" s="27"/>
      <c r="M42" s="27"/>
    </row>
    <row r="43" spans="1:17" s="24" customFormat="1" ht="15">
      <c r="A43" s="274" t="s">
        <v>67</v>
      </c>
      <c r="B43" s="275" t="s">
        <v>93</v>
      </c>
      <c r="C43" s="276" t="s">
        <v>166</v>
      </c>
      <c r="D43" s="274" t="s">
        <v>657</v>
      </c>
      <c r="E43" s="277">
        <v>2</v>
      </c>
      <c r="F43" s="277">
        <v>2</v>
      </c>
      <c r="G43" s="277">
        <v>1.3726</v>
      </c>
      <c r="H43" s="274">
        <v>2015</v>
      </c>
      <c r="I43" s="275">
        <v>0.68630000000000002</v>
      </c>
      <c r="J43" s="274" t="s">
        <v>110</v>
      </c>
      <c r="K43" s="274" t="s">
        <v>700</v>
      </c>
      <c r="L43" s="27"/>
      <c r="M43" s="27"/>
    </row>
    <row r="44" spans="1:17" s="24" customFormat="1" ht="15">
      <c r="A44" s="274" t="s">
        <v>67</v>
      </c>
      <c r="B44" s="275" t="s">
        <v>93</v>
      </c>
      <c r="C44" s="276" t="s">
        <v>167</v>
      </c>
      <c r="D44" s="274" t="s">
        <v>657</v>
      </c>
      <c r="E44" s="277">
        <v>4.4000000000000004</v>
      </c>
      <c r="F44" s="277">
        <v>4.4000000000000004</v>
      </c>
      <c r="G44" s="277">
        <v>3.0197200000000004</v>
      </c>
      <c r="H44" s="278">
        <v>2021</v>
      </c>
      <c r="I44" s="279">
        <v>0.68630000000000002</v>
      </c>
      <c r="J44" s="274" t="s">
        <v>110</v>
      </c>
      <c r="K44" s="274" t="s">
        <v>700</v>
      </c>
      <c r="L44" s="27"/>
      <c r="M44" s="27"/>
    </row>
    <row r="45" spans="1:17" s="24" customFormat="1" ht="15">
      <c r="A45" s="274" t="s">
        <v>67</v>
      </c>
      <c r="B45" s="275" t="s">
        <v>93</v>
      </c>
      <c r="C45" s="276" t="s">
        <v>168</v>
      </c>
      <c r="D45" s="274" t="s">
        <v>657</v>
      </c>
      <c r="E45" s="277">
        <v>5.9950000000000001</v>
      </c>
      <c r="F45" s="277">
        <v>5.9950000000000001</v>
      </c>
      <c r="G45" s="277">
        <v>4.1143685000000003</v>
      </c>
      <c r="H45" s="274">
        <v>2009</v>
      </c>
      <c r="I45" s="275">
        <v>0.68630000000000002</v>
      </c>
      <c r="J45" s="274" t="s">
        <v>110</v>
      </c>
      <c r="K45" s="274" t="s">
        <v>700</v>
      </c>
      <c r="L45" s="27"/>
      <c r="M45" s="27"/>
    </row>
    <row r="46" spans="1:17" s="24" customFormat="1" ht="15">
      <c r="A46" s="274" t="s">
        <v>67</v>
      </c>
      <c r="B46" s="275" t="s">
        <v>93</v>
      </c>
      <c r="C46" s="276" t="s">
        <v>169</v>
      </c>
      <c r="D46" s="274" t="s">
        <v>657</v>
      </c>
      <c r="E46" s="277">
        <v>10</v>
      </c>
      <c r="F46" s="277">
        <v>10</v>
      </c>
      <c r="G46" s="277">
        <v>6.8630000000000004</v>
      </c>
      <c r="H46" s="280">
        <v>2015</v>
      </c>
      <c r="I46" s="281">
        <v>0.68630000000000002</v>
      </c>
      <c r="J46" s="274" t="s">
        <v>110</v>
      </c>
      <c r="K46" s="274" t="s">
        <v>700</v>
      </c>
      <c r="L46" s="27"/>
      <c r="M46" s="27"/>
    </row>
    <row r="47" spans="1:17" s="24" customFormat="1" ht="15">
      <c r="A47" s="274" t="s">
        <v>5</v>
      </c>
      <c r="B47" s="275" t="s">
        <v>117</v>
      </c>
      <c r="C47" s="276" t="s">
        <v>170</v>
      </c>
      <c r="D47" s="274" t="s">
        <v>119</v>
      </c>
      <c r="E47" s="277">
        <v>0.36</v>
      </c>
      <c r="F47" s="277">
        <v>0.36</v>
      </c>
      <c r="G47" s="277">
        <v>0.34981200000000001</v>
      </c>
      <c r="H47" s="274" t="s">
        <v>160</v>
      </c>
      <c r="I47" s="275">
        <v>0.97170000000000001</v>
      </c>
      <c r="J47" s="274" t="s">
        <v>110</v>
      </c>
      <c r="K47" s="274" t="s">
        <v>5</v>
      </c>
      <c r="L47" s="27"/>
      <c r="M47" s="27"/>
    </row>
    <row r="48" spans="1:17" s="24" customFormat="1" ht="15">
      <c r="A48" s="274" t="s">
        <v>67</v>
      </c>
      <c r="B48" s="275" t="s">
        <v>93</v>
      </c>
      <c r="C48" s="276" t="s">
        <v>171</v>
      </c>
      <c r="D48" s="274" t="s">
        <v>657</v>
      </c>
      <c r="E48" s="277">
        <v>14</v>
      </c>
      <c r="F48" s="277">
        <v>14</v>
      </c>
      <c r="G48" s="277">
        <v>9.6082000000000001</v>
      </c>
      <c r="H48" s="280">
        <v>2010</v>
      </c>
      <c r="I48" s="281">
        <v>0.68630000000000002</v>
      </c>
      <c r="J48" s="274" t="s">
        <v>110</v>
      </c>
      <c r="K48" s="274" t="s">
        <v>700</v>
      </c>
      <c r="L48" s="27"/>
      <c r="M48" s="27"/>
    </row>
    <row r="49" spans="1:13" s="24" customFormat="1" ht="15">
      <c r="A49" s="274" t="s">
        <v>67</v>
      </c>
      <c r="B49" s="275" t="s">
        <v>93</v>
      </c>
      <c r="C49" s="276" t="s">
        <v>172</v>
      </c>
      <c r="D49" s="274" t="s">
        <v>657</v>
      </c>
      <c r="E49" s="277">
        <v>2.2999999999999998</v>
      </c>
      <c r="F49" s="277">
        <v>2.2999999999999998</v>
      </c>
      <c r="G49" s="277">
        <v>1.5784899999999999</v>
      </c>
      <c r="H49" s="274">
        <v>2014</v>
      </c>
      <c r="I49" s="275">
        <v>0.68630000000000002</v>
      </c>
      <c r="J49" s="274" t="s">
        <v>110</v>
      </c>
      <c r="K49" s="274" t="s">
        <v>700</v>
      </c>
      <c r="L49" s="27"/>
      <c r="M49" s="27"/>
    </row>
    <row r="50" spans="1:13" s="24" customFormat="1" ht="15">
      <c r="A50" s="274" t="s">
        <v>52</v>
      </c>
      <c r="B50" s="275" t="s">
        <v>145</v>
      </c>
      <c r="C50" s="276" t="s">
        <v>173</v>
      </c>
      <c r="D50" s="274" t="s">
        <v>131</v>
      </c>
      <c r="E50" s="277">
        <v>76</v>
      </c>
      <c r="F50" s="277">
        <v>76</v>
      </c>
      <c r="G50" s="277">
        <v>76</v>
      </c>
      <c r="H50" s="280">
        <v>1935</v>
      </c>
      <c r="I50" s="281">
        <v>1</v>
      </c>
      <c r="J50" s="274" t="s">
        <v>110</v>
      </c>
      <c r="K50" s="274" t="s">
        <v>3</v>
      </c>
      <c r="L50" s="27"/>
      <c r="M50" s="27"/>
    </row>
    <row r="51" spans="1:13" s="24" customFormat="1" ht="15">
      <c r="A51" s="274" t="s">
        <v>52</v>
      </c>
      <c r="B51" s="275" t="s">
        <v>145</v>
      </c>
      <c r="C51" s="276" t="s">
        <v>174</v>
      </c>
      <c r="D51" s="274" t="s">
        <v>162</v>
      </c>
      <c r="E51" s="277">
        <v>910</v>
      </c>
      <c r="F51" s="277">
        <v>910</v>
      </c>
      <c r="G51" s="277">
        <v>910</v>
      </c>
      <c r="H51" s="274">
        <v>1981</v>
      </c>
      <c r="I51" s="275">
        <v>1</v>
      </c>
      <c r="J51" s="274" t="s">
        <v>110</v>
      </c>
      <c r="K51" s="274" t="s">
        <v>3</v>
      </c>
      <c r="L51" s="27"/>
      <c r="M51" s="27"/>
    </row>
    <row r="52" spans="1:13" s="24" customFormat="1" ht="15">
      <c r="A52" s="274" t="s">
        <v>52</v>
      </c>
      <c r="B52" s="275" t="s">
        <v>145</v>
      </c>
      <c r="C52" s="276" t="s">
        <v>175</v>
      </c>
      <c r="D52" s="274" t="s">
        <v>162</v>
      </c>
      <c r="E52" s="277">
        <v>910</v>
      </c>
      <c r="F52" s="277">
        <v>910</v>
      </c>
      <c r="G52" s="277">
        <v>910</v>
      </c>
      <c r="H52" s="280">
        <v>1983</v>
      </c>
      <c r="I52" s="281">
        <v>1</v>
      </c>
      <c r="J52" s="274" t="s">
        <v>110</v>
      </c>
      <c r="K52" s="274" t="s">
        <v>3</v>
      </c>
      <c r="L52" s="27"/>
      <c r="M52" s="27"/>
    </row>
    <row r="53" spans="1:13" s="24" customFormat="1" ht="15">
      <c r="A53" s="274" t="s">
        <v>52</v>
      </c>
      <c r="B53" s="275" t="s">
        <v>145</v>
      </c>
      <c r="C53" s="276" t="s">
        <v>176</v>
      </c>
      <c r="D53" s="274" t="s">
        <v>162</v>
      </c>
      <c r="E53" s="277">
        <v>910</v>
      </c>
      <c r="F53" s="277">
        <v>910</v>
      </c>
      <c r="G53" s="277">
        <v>910</v>
      </c>
      <c r="H53" s="274">
        <v>1983</v>
      </c>
      <c r="I53" s="275">
        <v>1</v>
      </c>
      <c r="J53" s="274" t="s">
        <v>110</v>
      </c>
      <c r="K53" s="274" t="s">
        <v>3</v>
      </c>
      <c r="L53" s="27"/>
      <c r="M53" s="27"/>
    </row>
    <row r="54" spans="1:13" s="24" customFormat="1" ht="15">
      <c r="A54" s="274" t="s">
        <v>52</v>
      </c>
      <c r="B54" s="275" t="s">
        <v>145</v>
      </c>
      <c r="C54" s="276" t="s">
        <v>177</v>
      </c>
      <c r="D54" s="274" t="s">
        <v>162</v>
      </c>
      <c r="E54" s="277">
        <v>910</v>
      </c>
      <c r="F54" s="277">
        <v>910</v>
      </c>
      <c r="G54" s="277">
        <v>910</v>
      </c>
      <c r="H54" s="280">
        <v>1983</v>
      </c>
      <c r="I54" s="281">
        <v>1</v>
      </c>
      <c r="J54" s="274" t="s">
        <v>110</v>
      </c>
      <c r="K54" s="274" t="s">
        <v>3</v>
      </c>
      <c r="L54" s="27"/>
      <c r="M54" s="27"/>
    </row>
    <row r="55" spans="1:13" s="24" customFormat="1" ht="15">
      <c r="A55" s="274" t="s">
        <v>52</v>
      </c>
      <c r="B55" s="275" t="s">
        <v>145</v>
      </c>
      <c r="C55" s="276" t="s">
        <v>178</v>
      </c>
      <c r="D55" s="274" t="s">
        <v>127</v>
      </c>
      <c r="E55" s="277">
        <v>427</v>
      </c>
      <c r="F55" s="277">
        <v>427</v>
      </c>
      <c r="G55" s="277">
        <v>427</v>
      </c>
      <c r="H55" s="274">
        <v>2011</v>
      </c>
      <c r="I55" s="275">
        <v>1</v>
      </c>
      <c r="J55" s="274" t="s">
        <v>110</v>
      </c>
      <c r="K55" s="274" t="s">
        <v>3</v>
      </c>
      <c r="L55" s="27"/>
      <c r="M55" s="27"/>
    </row>
    <row r="56" spans="1:13" s="24" customFormat="1" ht="15">
      <c r="A56" s="274" t="s">
        <v>5</v>
      </c>
      <c r="B56" s="275" t="s">
        <v>108</v>
      </c>
      <c r="C56" s="276" t="s">
        <v>179</v>
      </c>
      <c r="D56" s="274" t="s">
        <v>657</v>
      </c>
      <c r="E56" s="277">
        <v>74</v>
      </c>
      <c r="F56" s="277">
        <v>74</v>
      </c>
      <c r="G56" s="277">
        <v>36.66969947812499</v>
      </c>
      <c r="H56" s="280">
        <v>2012</v>
      </c>
      <c r="I56" s="281">
        <v>0.49559999999999998</v>
      </c>
      <c r="J56" s="274" t="s">
        <v>110</v>
      </c>
      <c r="K56" s="274" t="s">
        <v>5</v>
      </c>
      <c r="L56" s="27"/>
      <c r="M56" s="27"/>
    </row>
    <row r="57" spans="1:13" s="24" customFormat="1" ht="15">
      <c r="A57" s="274" t="s">
        <v>52</v>
      </c>
      <c r="B57" s="275" t="s">
        <v>145</v>
      </c>
      <c r="C57" s="276" t="s">
        <v>180</v>
      </c>
      <c r="D57" s="274" t="s">
        <v>131</v>
      </c>
      <c r="E57" s="277">
        <v>233</v>
      </c>
      <c r="F57" s="277">
        <v>233</v>
      </c>
      <c r="G57" s="277">
        <v>233</v>
      </c>
      <c r="H57" s="274">
        <v>1952</v>
      </c>
      <c r="I57" s="275">
        <v>1</v>
      </c>
      <c r="J57" s="274" t="s">
        <v>110</v>
      </c>
      <c r="K57" s="274" t="s">
        <v>3</v>
      </c>
      <c r="L57" s="27"/>
      <c r="M57" s="27"/>
    </row>
    <row r="58" spans="1:13" s="24" customFormat="1" ht="15">
      <c r="A58" s="274" t="s">
        <v>52</v>
      </c>
      <c r="B58" s="275" t="s">
        <v>145</v>
      </c>
      <c r="C58" s="276" t="s">
        <v>181</v>
      </c>
      <c r="D58" s="274" t="s">
        <v>127</v>
      </c>
      <c r="E58" s="277">
        <v>585</v>
      </c>
      <c r="F58" s="277">
        <v>585</v>
      </c>
      <c r="G58" s="277">
        <v>585</v>
      </c>
      <c r="H58" s="280">
        <v>2016</v>
      </c>
      <c r="I58" s="281">
        <v>1</v>
      </c>
      <c r="J58" s="274" t="s">
        <v>110</v>
      </c>
      <c r="K58" s="274" t="s">
        <v>3</v>
      </c>
      <c r="L58" s="27"/>
      <c r="M58" s="27"/>
    </row>
    <row r="59" spans="1:13" s="24" customFormat="1" ht="15">
      <c r="A59" s="274" t="s">
        <v>5</v>
      </c>
      <c r="B59" s="275" t="s">
        <v>108</v>
      </c>
      <c r="C59" s="276" t="s">
        <v>182</v>
      </c>
      <c r="D59" s="274" t="s">
        <v>657</v>
      </c>
      <c r="E59" s="277">
        <v>10</v>
      </c>
      <c r="F59" s="277">
        <v>10</v>
      </c>
      <c r="G59" s="277">
        <v>4.9559999999999995</v>
      </c>
      <c r="H59" s="274">
        <v>2012</v>
      </c>
      <c r="I59" s="275">
        <v>0.49559999999999998</v>
      </c>
      <c r="J59" s="274" t="s">
        <v>110</v>
      </c>
      <c r="K59" s="274" t="s">
        <v>5</v>
      </c>
      <c r="L59" s="27"/>
      <c r="M59" s="27"/>
    </row>
    <row r="60" spans="1:13" s="24" customFormat="1" ht="15">
      <c r="A60" s="274" t="s">
        <v>361</v>
      </c>
      <c r="B60" s="275" t="s">
        <v>145</v>
      </c>
      <c r="C60" s="276" t="s">
        <v>736</v>
      </c>
      <c r="D60" s="274" t="s">
        <v>131</v>
      </c>
      <c r="E60" s="277">
        <v>4.5999999999999996</v>
      </c>
      <c r="F60" s="277">
        <v>4.5999999999999996</v>
      </c>
      <c r="G60" s="277">
        <v>4.5999999999999996</v>
      </c>
      <c r="H60" s="278" t="s">
        <v>160</v>
      </c>
      <c r="I60" s="275">
        <v>1</v>
      </c>
      <c r="J60" s="274" t="s">
        <v>110</v>
      </c>
      <c r="K60" s="274" t="s">
        <v>159</v>
      </c>
      <c r="L60" s="27"/>
      <c r="M60" s="27"/>
    </row>
    <row r="61" spans="1:13" s="24" customFormat="1" ht="15">
      <c r="A61" s="274" t="s">
        <v>52</v>
      </c>
      <c r="B61" s="275" t="s">
        <v>145</v>
      </c>
      <c r="C61" s="276" t="s">
        <v>183</v>
      </c>
      <c r="D61" s="274" t="s">
        <v>260</v>
      </c>
      <c r="E61" s="277">
        <v>85</v>
      </c>
      <c r="F61" s="277">
        <v>85</v>
      </c>
      <c r="G61" s="277">
        <v>85</v>
      </c>
      <c r="H61" s="280">
        <v>1980</v>
      </c>
      <c r="I61" s="281">
        <v>1</v>
      </c>
      <c r="J61" s="274" t="s">
        <v>110</v>
      </c>
      <c r="K61" s="274" t="s">
        <v>3</v>
      </c>
      <c r="L61" s="27"/>
      <c r="M61" s="27"/>
    </row>
    <row r="62" spans="1:13" s="24" customFormat="1" ht="15">
      <c r="A62" s="274" t="s">
        <v>52</v>
      </c>
      <c r="B62" s="275" t="s">
        <v>145</v>
      </c>
      <c r="C62" s="276" t="s">
        <v>184</v>
      </c>
      <c r="D62" s="274" t="s">
        <v>260</v>
      </c>
      <c r="E62" s="277">
        <v>85</v>
      </c>
      <c r="F62" s="277">
        <v>85</v>
      </c>
      <c r="G62" s="277">
        <v>85</v>
      </c>
      <c r="H62" s="274">
        <v>1981</v>
      </c>
      <c r="I62" s="275">
        <v>1</v>
      </c>
      <c r="J62" s="274" t="s">
        <v>110</v>
      </c>
      <c r="K62" s="274" t="s">
        <v>3</v>
      </c>
      <c r="L62" s="27"/>
      <c r="M62" s="27"/>
    </row>
    <row r="63" spans="1:13" s="24" customFormat="1" ht="15">
      <c r="A63" s="274" t="s">
        <v>52</v>
      </c>
      <c r="B63" s="275" t="s">
        <v>145</v>
      </c>
      <c r="C63" s="276" t="s">
        <v>185</v>
      </c>
      <c r="D63" s="274" t="s">
        <v>260</v>
      </c>
      <c r="E63" s="277">
        <v>134</v>
      </c>
      <c r="F63" s="277">
        <v>134</v>
      </c>
      <c r="G63" s="277">
        <v>134</v>
      </c>
      <c r="H63" s="280">
        <v>1996</v>
      </c>
      <c r="I63" s="281">
        <v>1</v>
      </c>
      <c r="J63" s="274" t="s">
        <v>110</v>
      </c>
      <c r="K63" s="274" t="s">
        <v>3</v>
      </c>
      <c r="L63" s="27"/>
      <c r="M63" s="27"/>
    </row>
    <row r="64" spans="1:13" s="24" customFormat="1" ht="15">
      <c r="A64" s="274" t="s">
        <v>52</v>
      </c>
      <c r="B64" s="275" t="s">
        <v>145</v>
      </c>
      <c r="C64" s="276" t="s">
        <v>186</v>
      </c>
      <c r="D64" s="274" t="s">
        <v>131</v>
      </c>
      <c r="E64" s="277">
        <v>406</v>
      </c>
      <c r="F64" s="277">
        <v>406</v>
      </c>
      <c r="G64" s="277">
        <v>406</v>
      </c>
      <c r="H64" s="274">
        <v>1933</v>
      </c>
      <c r="I64" s="275">
        <v>1</v>
      </c>
      <c r="J64" s="274" t="s">
        <v>110</v>
      </c>
      <c r="K64" s="274" t="s">
        <v>3</v>
      </c>
      <c r="L64" s="27"/>
      <c r="M64" s="27"/>
    </row>
    <row r="65" spans="1:17" s="24" customFormat="1" ht="15">
      <c r="A65" s="274" t="s">
        <v>67</v>
      </c>
      <c r="B65" s="275" t="s">
        <v>93</v>
      </c>
      <c r="C65" s="276" t="s">
        <v>187</v>
      </c>
      <c r="D65" s="274" t="s">
        <v>657</v>
      </c>
      <c r="E65" s="277">
        <v>4.5999999999999996</v>
      </c>
      <c r="F65" s="277">
        <v>4.5999999999999996</v>
      </c>
      <c r="G65" s="277">
        <v>3.1569799999999999</v>
      </c>
      <c r="H65" s="280">
        <v>2018</v>
      </c>
      <c r="I65" s="281">
        <v>0.68630000000000002</v>
      </c>
      <c r="J65" s="274" t="s">
        <v>110</v>
      </c>
      <c r="K65" s="274" t="s">
        <v>700</v>
      </c>
      <c r="L65" s="27"/>
      <c r="M65" s="27"/>
    </row>
    <row r="66" spans="1:17" s="24" customFormat="1" ht="15">
      <c r="A66" s="274" t="s">
        <v>52</v>
      </c>
      <c r="B66" s="275" t="s">
        <v>145</v>
      </c>
      <c r="C66" s="276" t="s">
        <v>188</v>
      </c>
      <c r="D66" s="274" t="s">
        <v>162</v>
      </c>
      <c r="E66" s="277">
        <v>910</v>
      </c>
      <c r="F66" s="277">
        <v>910</v>
      </c>
      <c r="G66" s="277">
        <v>910</v>
      </c>
      <c r="H66" s="274">
        <v>1979</v>
      </c>
      <c r="I66" s="275">
        <v>1</v>
      </c>
      <c r="J66" s="274" t="s">
        <v>110</v>
      </c>
      <c r="K66" s="274" t="s">
        <v>3</v>
      </c>
      <c r="L66" s="27"/>
      <c r="M66" s="27"/>
    </row>
    <row r="67" spans="1:17" s="24" customFormat="1" ht="15">
      <c r="A67" s="274" t="s">
        <v>52</v>
      </c>
      <c r="B67" s="275" t="s">
        <v>145</v>
      </c>
      <c r="C67" s="276" t="s">
        <v>189</v>
      </c>
      <c r="D67" s="274" t="s">
        <v>162</v>
      </c>
      <c r="E67" s="277">
        <v>880</v>
      </c>
      <c r="F67" s="277">
        <v>880</v>
      </c>
      <c r="G67" s="277">
        <v>880</v>
      </c>
      <c r="H67" s="280">
        <v>1979</v>
      </c>
      <c r="I67" s="281">
        <v>1</v>
      </c>
      <c r="J67" s="274" t="s">
        <v>110</v>
      </c>
      <c r="K67" s="274" t="s">
        <v>3</v>
      </c>
      <c r="L67" s="27"/>
      <c r="M67" s="27"/>
    </row>
    <row r="68" spans="1:17" s="24" customFormat="1" ht="15">
      <c r="A68" s="274" t="s">
        <v>52</v>
      </c>
      <c r="B68" s="275" t="s">
        <v>145</v>
      </c>
      <c r="C68" s="276" t="s">
        <v>190</v>
      </c>
      <c r="D68" s="274" t="s">
        <v>162</v>
      </c>
      <c r="E68" s="277">
        <v>880</v>
      </c>
      <c r="F68" s="277">
        <v>880</v>
      </c>
      <c r="G68" s="277">
        <v>880</v>
      </c>
      <c r="H68" s="274">
        <v>1980</v>
      </c>
      <c r="I68" s="275">
        <v>1</v>
      </c>
      <c r="J68" s="274" t="s">
        <v>110</v>
      </c>
      <c r="K68" s="274" t="s">
        <v>3</v>
      </c>
      <c r="L68" s="27"/>
      <c r="M68" s="27"/>
    </row>
    <row r="69" spans="1:17" s="24" customFormat="1" ht="15">
      <c r="A69" s="274" t="s">
        <v>52</v>
      </c>
      <c r="B69" s="275" t="s">
        <v>145</v>
      </c>
      <c r="C69" s="276" t="s">
        <v>191</v>
      </c>
      <c r="D69" s="274" t="s">
        <v>162</v>
      </c>
      <c r="E69" s="277">
        <v>910</v>
      </c>
      <c r="F69" s="277">
        <v>910</v>
      </c>
      <c r="G69" s="277">
        <v>910</v>
      </c>
      <c r="H69" s="280">
        <v>1979</v>
      </c>
      <c r="I69" s="281">
        <v>1</v>
      </c>
      <c r="J69" s="274" t="s">
        <v>110</v>
      </c>
      <c r="K69" s="274" t="s">
        <v>3</v>
      </c>
      <c r="L69" s="27"/>
      <c r="M69" s="27"/>
    </row>
    <row r="70" spans="1:17" s="24" customFormat="1" ht="15">
      <c r="A70" s="274" t="s">
        <v>5</v>
      </c>
      <c r="B70" s="275" t="s">
        <v>123</v>
      </c>
      <c r="C70" s="313" t="s">
        <v>812</v>
      </c>
      <c r="D70" s="311" t="s">
        <v>119</v>
      </c>
      <c r="E70" s="314">
        <v>2.02</v>
      </c>
      <c r="F70" s="314">
        <v>2.02</v>
      </c>
      <c r="G70" s="314">
        <f>Tableau154[[#This Row],[Gross capacity (MW)]]*Tableau154[[#This Row],[EDF Stake (%)]]</f>
        <v>1.962834</v>
      </c>
      <c r="H70" s="274">
        <v>2025</v>
      </c>
      <c r="I70" s="275">
        <v>0.97170000000000001</v>
      </c>
      <c r="J70" s="274" t="s">
        <v>110</v>
      </c>
      <c r="K70" s="274" t="s">
        <v>5</v>
      </c>
      <c r="L70" s="27"/>
      <c r="M70" s="27"/>
    </row>
    <row r="71" spans="1:17" s="24" customFormat="1" ht="15">
      <c r="A71" s="274" t="s">
        <v>5</v>
      </c>
      <c r="B71" s="275" t="s">
        <v>125</v>
      </c>
      <c r="C71" s="276" t="s">
        <v>192</v>
      </c>
      <c r="D71" s="274" t="s">
        <v>127</v>
      </c>
      <c r="E71" s="277">
        <v>117.6</v>
      </c>
      <c r="F71" s="277">
        <v>117.6</v>
      </c>
      <c r="G71" s="277">
        <v>114.27191999999999</v>
      </c>
      <c r="H71" s="274">
        <v>1995</v>
      </c>
      <c r="I71" s="275">
        <v>0.97170000000000001</v>
      </c>
      <c r="J71" s="274" t="s">
        <v>110</v>
      </c>
      <c r="K71" s="274" t="s">
        <v>5</v>
      </c>
      <c r="L71" s="27"/>
      <c r="M71" s="27"/>
    </row>
    <row r="72" spans="1:17" s="24" customFormat="1" ht="15">
      <c r="A72" s="274" t="s">
        <v>5</v>
      </c>
      <c r="B72" s="275" t="s">
        <v>737</v>
      </c>
      <c r="C72" s="276" t="s">
        <v>738</v>
      </c>
      <c r="D72" s="274" t="s">
        <v>129</v>
      </c>
      <c r="E72" s="277">
        <v>1</v>
      </c>
      <c r="F72" s="277">
        <v>0.998</v>
      </c>
      <c r="G72" s="277">
        <v>0.97170000000000001</v>
      </c>
      <c r="H72" s="274">
        <v>2020</v>
      </c>
      <c r="I72" s="275">
        <v>0.97170000000000001</v>
      </c>
      <c r="J72" s="274" t="s">
        <v>110</v>
      </c>
      <c r="K72" s="274" t="s">
        <v>5</v>
      </c>
      <c r="M72" s="27"/>
      <c r="N72" s="27"/>
      <c r="O72" s="27"/>
      <c r="P72" s="27"/>
      <c r="Q72" s="27"/>
    </row>
    <row r="73" spans="1:17" s="24" customFormat="1" ht="15">
      <c r="A73" s="274" t="s">
        <v>5</v>
      </c>
      <c r="B73" s="275" t="s">
        <v>108</v>
      </c>
      <c r="C73" s="276" t="s">
        <v>193</v>
      </c>
      <c r="D73" s="274" t="s">
        <v>71</v>
      </c>
      <c r="E73" s="277">
        <v>0.99912000000000001</v>
      </c>
      <c r="F73" s="277">
        <v>0.99912000000000001</v>
      </c>
      <c r="G73" s="277">
        <v>0.495163872</v>
      </c>
      <c r="H73" s="280">
        <v>2011</v>
      </c>
      <c r="I73" s="281">
        <v>0.49559999999999998</v>
      </c>
      <c r="J73" s="274" t="s">
        <v>110</v>
      </c>
      <c r="K73" s="274" t="s">
        <v>5</v>
      </c>
      <c r="L73" s="27"/>
      <c r="M73" s="27"/>
    </row>
    <row r="74" spans="1:17" s="24" customFormat="1" ht="15">
      <c r="A74" s="274" t="s">
        <v>5</v>
      </c>
      <c r="B74" s="275" t="s">
        <v>125</v>
      </c>
      <c r="C74" s="276" t="s">
        <v>194</v>
      </c>
      <c r="D74" s="274" t="s">
        <v>127</v>
      </c>
      <c r="E74" s="277">
        <v>390.9</v>
      </c>
      <c r="F74" s="277">
        <v>390.9</v>
      </c>
      <c r="G74" s="277">
        <v>379.83752999999996</v>
      </c>
      <c r="H74" s="274">
        <v>2005</v>
      </c>
      <c r="I74" s="275">
        <v>0.97170000000000001</v>
      </c>
      <c r="J74" s="274" t="s">
        <v>110</v>
      </c>
      <c r="K74" s="274" t="s">
        <v>5</v>
      </c>
      <c r="L74" s="27"/>
      <c r="M74" s="27"/>
    </row>
    <row r="75" spans="1:17" s="24" customFormat="1" ht="15">
      <c r="A75" s="274" t="s">
        <v>5</v>
      </c>
      <c r="B75" s="275" t="s">
        <v>108</v>
      </c>
      <c r="C75" s="276" t="s">
        <v>196</v>
      </c>
      <c r="D75" s="274" t="s">
        <v>657</v>
      </c>
      <c r="E75" s="277">
        <v>12</v>
      </c>
      <c r="F75" s="277">
        <v>12</v>
      </c>
      <c r="G75" s="277">
        <v>5.9471999999999996</v>
      </c>
      <c r="H75" s="280">
        <v>2008</v>
      </c>
      <c r="I75" s="281">
        <v>0.49559999999999998</v>
      </c>
      <c r="J75" s="274" t="s">
        <v>110</v>
      </c>
      <c r="K75" s="274" t="s">
        <v>5</v>
      </c>
      <c r="L75" s="27"/>
      <c r="M75" s="27"/>
    </row>
    <row r="76" spans="1:17" s="24" customFormat="1" ht="15">
      <c r="A76" s="274" t="s">
        <v>5</v>
      </c>
      <c r="B76" s="275" t="s">
        <v>108</v>
      </c>
      <c r="C76" s="276" t="s">
        <v>197</v>
      </c>
      <c r="D76" s="274" t="s">
        <v>71</v>
      </c>
      <c r="E76" s="277">
        <v>0.94</v>
      </c>
      <c r="F76" s="277">
        <v>0.94</v>
      </c>
      <c r="G76" s="277">
        <v>0.46586399999999994</v>
      </c>
      <c r="H76" s="274">
        <v>2010</v>
      </c>
      <c r="I76" s="275">
        <v>0.49559999999999998</v>
      </c>
      <c r="J76" s="274" t="s">
        <v>110</v>
      </c>
      <c r="K76" s="274" t="s">
        <v>5</v>
      </c>
      <c r="L76" s="27"/>
      <c r="M76" s="27"/>
    </row>
    <row r="77" spans="1:17" s="24" customFormat="1" ht="15">
      <c r="A77" s="274" t="s">
        <v>5</v>
      </c>
      <c r="B77" s="275" t="s">
        <v>108</v>
      </c>
      <c r="C77" s="276" t="s">
        <v>198</v>
      </c>
      <c r="D77" s="274" t="s">
        <v>71</v>
      </c>
      <c r="E77" s="277">
        <v>0.99912000000000001</v>
      </c>
      <c r="F77" s="277">
        <v>0.99912000000000001</v>
      </c>
      <c r="G77" s="277">
        <v>0.495163872</v>
      </c>
      <c r="H77" s="280">
        <v>2011</v>
      </c>
      <c r="I77" s="281">
        <v>0.49559999999999998</v>
      </c>
      <c r="J77" s="274" t="s">
        <v>110</v>
      </c>
      <c r="K77" s="274" t="s">
        <v>5</v>
      </c>
      <c r="L77" s="27"/>
      <c r="M77" s="27"/>
    </row>
    <row r="78" spans="1:17" s="24" customFormat="1" ht="15">
      <c r="A78" s="274" t="s">
        <v>5</v>
      </c>
      <c r="B78" s="275" t="s">
        <v>680</v>
      </c>
      <c r="C78" s="276" t="s">
        <v>679</v>
      </c>
      <c r="D78" s="274" t="s">
        <v>71</v>
      </c>
      <c r="E78" s="277">
        <v>9.14</v>
      </c>
      <c r="F78" s="277">
        <v>9.14</v>
      </c>
      <c r="G78" s="277">
        <v>4.529575608</v>
      </c>
      <c r="H78" s="274">
        <v>2024</v>
      </c>
      <c r="I78" s="275">
        <v>0.4955772</v>
      </c>
      <c r="J78" s="274" t="s">
        <v>110</v>
      </c>
      <c r="K78" s="274" t="s">
        <v>5</v>
      </c>
      <c r="L78" s="27"/>
      <c r="M78" s="27"/>
    </row>
    <row r="79" spans="1:17" s="24" customFormat="1" ht="15">
      <c r="A79" s="274" t="s">
        <v>5</v>
      </c>
      <c r="B79" s="275" t="s">
        <v>108</v>
      </c>
      <c r="C79" s="276" t="s">
        <v>199</v>
      </c>
      <c r="D79" s="274" t="s">
        <v>71</v>
      </c>
      <c r="E79" s="277">
        <v>6.2</v>
      </c>
      <c r="F79" s="277">
        <v>6.2</v>
      </c>
      <c r="G79" s="277">
        <v>3.0725786400000001</v>
      </c>
      <c r="H79" s="280">
        <v>2023</v>
      </c>
      <c r="I79" s="275">
        <v>0.4955772</v>
      </c>
      <c r="J79" s="274" t="s">
        <v>110</v>
      </c>
      <c r="K79" s="274" t="s">
        <v>5</v>
      </c>
      <c r="L79" s="27"/>
      <c r="M79" s="27"/>
    </row>
    <row r="80" spans="1:17" s="24" customFormat="1" ht="15">
      <c r="A80" s="274" t="s">
        <v>5</v>
      </c>
      <c r="B80" s="275" t="s">
        <v>678</v>
      </c>
      <c r="C80" s="276" t="s">
        <v>677</v>
      </c>
      <c r="D80" s="274" t="s">
        <v>71</v>
      </c>
      <c r="E80" s="277">
        <v>7</v>
      </c>
      <c r="F80" s="277">
        <v>7</v>
      </c>
      <c r="G80" s="277">
        <v>3.4690403999999999</v>
      </c>
      <c r="H80" s="274">
        <v>2024</v>
      </c>
      <c r="I80" s="275">
        <v>0.4955772</v>
      </c>
      <c r="J80" s="274" t="s">
        <v>110</v>
      </c>
      <c r="K80" s="274" t="s">
        <v>5</v>
      </c>
      <c r="L80" s="27"/>
      <c r="M80" s="27"/>
    </row>
    <row r="81" spans="1:13" s="24" customFormat="1" ht="15">
      <c r="A81" s="274" t="s">
        <v>5</v>
      </c>
      <c r="B81" s="275" t="s">
        <v>133</v>
      </c>
      <c r="C81" s="276" t="s">
        <v>676</v>
      </c>
      <c r="D81" s="274" t="s">
        <v>71</v>
      </c>
      <c r="E81" s="277">
        <v>9.9</v>
      </c>
      <c r="F81" s="277">
        <v>9.9</v>
      </c>
      <c r="G81" s="277">
        <v>4.9062142800000004</v>
      </c>
      <c r="H81" s="280">
        <v>2024</v>
      </c>
      <c r="I81" s="281">
        <v>0.4955772</v>
      </c>
      <c r="J81" s="274" t="s">
        <v>110</v>
      </c>
      <c r="K81" s="274" t="s">
        <v>5</v>
      </c>
      <c r="L81" s="27"/>
      <c r="M81" s="27"/>
    </row>
    <row r="82" spans="1:13" s="24" customFormat="1" ht="15">
      <c r="A82" s="274" t="s">
        <v>5</v>
      </c>
      <c r="B82" s="275" t="s">
        <v>133</v>
      </c>
      <c r="C82" s="276" t="s">
        <v>675</v>
      </c>
      <c r="D82" s="274" t="s">
        <v>71</v>
      </c>
      <c r="E82" s="277">
        <v>4.7</v>
      </c>
      <c r="F82" s="277">
        <v>4.7</v>
      </c>
      <c r="G82" s="277">
        <v>2.3292128400000003</v>
      </c>
      <c r="H82" s="274">
        <v>2024</v>
      </c>
      <c r="I82" s="275">
        <v>0.4955772</v>
      </c>
      <c r="J82" s="274" t="s">
        <v>110</v>
      </c>
      <c r="K82" s="274" t="s">
        <v>5</v>
      </c>
      <c r="L82" s="27"/>
      <c r="M82" s="27"/>
    </row>
    <row r="83" spans="1:13" s="24" customFormat="1" ht="15">
      <c r="A83" s="274" t="s">
        <v>5</v>
      </c>
      <c r="B83" s="275" t="s">
        <v>108</v>
      </c>
      <c r="C83" s="276" t="s">
        <v>200</v>
      </c>
      <c r="D83" s="274" t="s">
        <v>71</v>
      </c>
      <c r="E83" s="277">
        <v>1</v>
      </c>
      <c r="F83" s="277">
        <v>1</v>
      </c>
      <c r="G83" s="277">
        <v>0.4955772</v>
      </c>
      <c r="H83" s="280">
        <v>2011</v>
      </c>
      <c r="I83" s="281">
        <v>0.4955772</v>
      </c>
      <c r="J83" s="274" t="s">
        <v>110</v>
      </c>
      <c r="K83" s="274" t="s">
        <v>5</v>
      </c>
      <c r="L83" s="27"/>
      <c r="M83" s="27"/>
    </row>
    <row r="84" spans="1:13" s="24" customFormat="1" ht="15">
      <c r="A84" s="274" t="s">
        <v>5</v>
      </c>
      <c r="B84" s="275" t="s">
        <v>117</v>
      </c>
      <c r="C84" s="276" t="s">
        <v>201</v>
      </c>
      <c r="D84" s="274" t="s">
        <v>119</v>
      </c>
      <c r="E84" s="277">
        <v>5.125</v>
      </c>
      <c r="F84" s="277">
        <v>5.125</v>
      </c>
      <c r="G84" s="277">
        <v>4.9799625000000001</v>
      </c>
      <c r="H84" s="274">
        <v>2010</v>
      </c>
      <c r="I84" s="275">
        <v>0.97170000000000001</v>
      </c>
      <c r="J84" s="274" t="s">
        <v>110</v>
      </c>
      <c r="K84" s="274" t="s">
        <v>5</v>
      </c>
      <c r="L84" s="27"/>
      <c r="M84" s="27"/>
    </row>
    <row r="85" spans="1:13" s="88" customFormat="1" ht="15">
      <c r="A85" s="274" t="s">
        <v>5</v>
      </c>
      <c r="B85" s="275" t="s">
        <v>133</v>
      </c>
      <c r="C85" s="276" t="s">
        <v>202</v>
      </c>
      <c r="D85" s="274" t="s">
        <v>657</v>
      </c>
      <c r="E85" s="277">
        <v>2.6</v>
      </c>
      <c r="F85" s="277">
        <v>2.6</v>
      </c>
      <c r="G85" s="277">
        <v>1.2885599999999999</v>
      </c>
      <c r="H85" s="280">
        <v>2021</v>
      </c>
      <c r="I85" s="281">
        <v>0.49559999999999998</v>
      </c>
      <c r="J85" s="274" t="s">
        <v>110</v>
      </c>
      <c r="K85" s="274" t="s">
        <v>5</v>
      </c>
      <c r="L85" s="90"/>
      <c r="M85" s="90"/>
    </row>
    <row r="86" spans="1:13" s="24" customFormat="1" ht="15">
      <c r="A86" s="274" t="s">
        <v>5</v>
      </c>
      <c r="B86" s="275" t="s">
        <v>133</v>
      </c>
      <c r="C86" s="276" t="s">
        <v>203</v>
      </c>
      <c r="D86" s="274" t="s">
        <v>657</v>
      </c>
      <c r="E86" s="277">
        <v>39.6</v>
      </c>
      <c r="F86" s="277">
        <v>39.6</v>
      </c>
      <c r="G86" s="277">
        <v>19.62576</v>
      </c>
      <c r="H86" s="274">
        <v>2018</v>
      </c>
      <c r="I86" s="275">
        <v>0.49559999999999998</v>
      </c>
      <c r="J86" s="274" t="s">
        <v>110</v>
      </c>
      <c r="K86" s="274" t="s">
        <v>5</v>
      </c>
      <c r="L86" s="27"/>
      <c r="M86" s="27"/>
    </row>
    <row r="87" spans="1:13" s="24" customFormat="1" ht="15">
      <c r="A87" s="274" t="s">
        <v>5</v>
      </c>
      <c r="B87" s="275" t="s">
        <v>133</v>
      </c>
      <c r="C87" s="276" t="s">
        <v>204</v>
      </c>
      <c r="D87" s="274" t="s">
        <v>657</v>
      </c>
      <c r="E87" s="277">
        <v>13.2</v>
      </c>
      <c r="F87" s="277">
        <v>13.2</v>
      </c>
      <c r="G87" s="277">
        <v>6.5372194781249906</v>
      </c>
      <c r="H87" s="280">
        <v>2021</v>
      </c>
      <c r="I87" s="281">
        <v>0.49559999999999998</v>
      </c>
      <c r="J87" s="274" t="s">
        <v>110</v>
      </c>
      <c r="K87" s="274" t="s">
        <v>5</v>
      </c>
      <c r="L87" s="27"/>
      <c r="M87" s="27"/>
    </row>
    <row r="88" spans="1:13" s="24" customFormat="1" ht="15">
      <c r="A88" s="274" t="s">
        <v>52</v>
      </c>
      <c r="B88" s="275" t="s">
        <v>145</v>
      </c>
      <c r="C88" s="276" t="s">
        <v>205</v>
      </c>
      <c r="D88" s="274" t="s">
        <v>131</v>
      </c>
      <c r="E88" s="277">
        <v>50.98</v>
      </c>
      <c r="F88" s="277">
        <v>50.98</v>
      </c>
      <c r="G88" s="277">
        <v>50.98</v>
      </c>
      <c r="H88" s="274">
        <v>1948</v>
      </c>
      <c r="I88" s="275">
        <v>1</v>
      </c>
      <c r="J88" s="274" t="s">
        <v>110</v>
      </c>
      <c r="K88" s="274" t="s">
        <v>3</v>
      </c>
      <c r="L88" s="27"/>
      <c r="M88" s="27"/>
    </row>
    <row r="89" spans="1:13" s="24" customFormat="1" ht="15">
      <c r="A89" s="274" t="s">
        <v>378</v>
      </c>
      <c r="B89" s="275" t="s">
        <v>145</v>
      </c>
      <c r="C89" s="276" t="s">
        <v>739</v>
      </c>
      <c r="D89" s="274" t="s">
        <v>131</v>
      </c>
      <c r="E89" s="277">
        <v>32</v>
      </c>
      <c r="F89" s="277">
        <v>32</v>
      </c>
      <c r="G89" s="277">
        <v>32</v>
      </c>
      <c r="H89" s="278" t="s">
        <v>160</v>
      </c>
      <c r="I89" s="279">
        <v>1</v>
      </c>
      <c r="J89" s="274" t="s">
        <v>110</v>
      </c>
      <c r="K89" s="274" t="s">
        <v>159</v>
      </c>
      <c r="L89" s="27"/>
      <c r="M89" s="27"/>
    </row>
    <row r="90" spans="1:13" s="24" customFormat="1" ht="15">
      <c r="A90" s="274" t="s">
        <v>52</v>
      </c>
      <c r="B90" s="275" t="s">
        <v>145</v>
      </c>
      <c r="C90" s="276" t="s">
        <v>206</v>
      </c>
      <c r="D90" s="274" t="s">
        <v>162</v>
      </c>
      <c r="E90" s="277">
        <v>1300</v>
      </c>
      <c r="F90" s="277">
        <v>1300</v>
      </c>
      <c r="G90" s="277">
        <v>1300</v>
      </c>
      <c r="H90" s="280">
        <v>1987</v>
      </c>
      <c r="I90" s="281">
        <v>1</v>
      </c>
      <c r="J90" s="274" t="s">
        <v>110</v>
      </c>
      <c r="K90" s="274" t="s">
        <v>3</v>
      </c>
      <c r="L90" s="27"/>
      <c r="M90" s="27"/>
    </row>
    <row r="91" spans="1:13" s="24" customFormat="1" ht="15">
      <c r="A91" s="274" t="s">
        <v>52</v>
      </c>
      <c r="B91" s="275" t="s">
        <v>145</v>
      </c>
      <c r="C91" s="276" t="s">
        <v>207</v>
      </c>
      <c r="D91" s="274" t="s">
        <v>162</v>
      </c>
      <c r="E91" s="277">
        <v>1300</v>
      </c>
      <c r="F91" s="277">
        <v>1300</v>
      </c>
      <c r="G91" s="277">
        <v>1300</v>
      </c>
      <c r="H91" s="274">
        <v>1988</v>
      </c>
      <c r="I91" s="275">
        <v>1</v>
      </c>
      <c r="J91" s="274" t="s">
        <v>110</v>
      </c>
      <c r="K91" s="274" t="s">
        <v>3</v>
      </c>
      <c r="L91" s="27"/>
      <c r="M91" s="27"/>
    </row>
    <row r="92" spans="1:13" s="24" customFormat="1" ht="15">
      <c r="A92" s="274" t="s">
        <v>52</v>
      </c>
      <c r="B92" s="275" t="s">
        <v>145</v>
      </c>
      <c r="C92" s="276" t="s">
        <v>208</v>
      </c>
      <c r="D92" s="274" t="s">
        <v>162</v>
      </c>
      <c r="E92" s="277">
        <v>1300</v>
      </c>
      <c r="F92" s="277">
        <v>1300</v>
      </c>
      <c r="G92" s="277">
        <v>1300</v>
      </c>
      <c r="H92" s="280">
        <v>1991</v>
      </c>
      <c r="I92" s="281">
        <v>1</v>
      </c>
      <c r="J92" s="274" t="s">
        <v>110</v>
      </c>
      <c r="K92" s="274" t="s">
        <v>3</v>
      </c>
      <c r="L92" s="27"/>
      <c r="M92" s="27"/>
    </row>
    <row r="93" spans="1:13" s="24" customFormat="1" ht="15">
      <c r="A93" s="274" t="s">
        <v>52</v>
      </c>
      <c r="B93" s="275" t="s">
        <v>145</v>
      </c>
      <c r="C93" s="276" t="s">
        <v>209</v>
      </c>
      <c r="D93" s="274" t="s">
        <v>162</v>
      </c>
      <c r="E93" s="277">
        <v>1300</v>
      </c>
      <c r="F93" s="277">
        <v>1300</v>
      </c>
      <c r="G93" s="277">
        <v>1300</v>
      </c>
      <c r="H93" s="274">
        <v>1992</v>
      </c>
      <c r="I93" s="275">
        <v>1</v>
      </c>
      <c r="J93" s="274" t="s">
        <v>110</v>
      </c>
      <c r="K93" s="274" t="s">
        <v>3</v>
      </c>
      <c r="L93" s="27"/>
      <c r="M93" s="27"/>
    </row>
    <row r="94" spans="1:13" s="24" customFormat="1" ht="15">
      <c r="A94" s="274" t="s">
        <v>67</v>
      </c>
      <c r="B94" s="275" t="s">
        <v>93</v>
      </c>
      <c r="C94" s="276" t="s">
        <v>210</v>
      </c>
      <c r="D94" s="274" t="s">
        <v>657</v>
      </c>
      <c r="E94" s="277">
        <v>4.2</v>
      </c>
      <c r="F94" s="277">
        <v>4.2</v>
      </c>
      <c r="G94" s="277">
        <v>2.8785861088750022</v>
      </c>
      <c r="H94" s="278">
        <v>2022</v>
      </c>
      <c r="I94" s="279">
        <v>0.68630000000000002</v>
      </c>
      <c r="J94" s="274" t="s">
        <v>110</v>
      </c>
      <c r="K94" s="274" t="s">
        <v>700</v>
      </c>
      <c r="L94" s="27"/>
      <c r="M94" s="27"/>
    </row>
    <row r="95" spans="1:13" s="24" customFormat="1" ht="15">
      <c r="A95" s="274" t="s">
        <v>5</v>
      </c>
      <c r="B95" s="275" t="s">
        <v>133</v>
      </c>
      <c r="C95" s="276" t="s">
        <v>211</v>
      </c>
      <c r="D95" s="274" t="s">
        <v>657</v>
      </c>
      <c r="E95" s="277">
        <v>3.15</v>
      </c>
      <c r="F95" s="277">
        <v>3.15</v>
      </c>
      <c r="G95" s="277">
        <v>1.5564394781249913</v>
      </c>
      <c r="H95" s="280">
        <v>1999</v>
      </c>
      <c r="I95" s="281">
        <v>0.49559999999999998</v>
      </c>
      <c r="J95" s="274" t="s">
        <v>110</v>
      </c>
      <c r="K95" s="274" t="s">
        <v>5</v>
      </c>
      <c r="L95" s="27"/>
      <c r="M95" s="27"/>
    </row>
    <row r="96" spans="1:13" s="30" customFormat="1" ht="15">
      <c r="A96" s="274" t="s">
        <v>5</v>
      </c>
      <c r="B96" s="275" t="s">
        <v>133</v>
      </c>
      <c r="C96" s="276" t="s">
        <v>212</v>
      </c>
      <c r="D96" s="274" t="s">
        <v>657</v>
      </c>
      <c r="E96" s="277">
        <v>4.2</v>
      </c>
      <c r="F96" s="277">
        <v>4.2</v>
      </c>
      <c r="G96" s="277">
        <v>2.0768194781249911</v>
      </c>
      <c r="H96" s="274">
        <v>2001</v>
      </c>
      <c r="I96" s="275">
        <v>0.49559999999999998</v>
      </c>
      <c r="J96" s="274" t="s">
        <v>110</v>
      </c>
      <c r="K96" s="274" t="s">
        <v>5</v>
      </c>
      <c r="L96" s="27"/>
      <c r="M96" s="27"/>
    </row>
    <row r="97" spans="1:13" s="24" customFormat="1" ht="15">
      <c r="A97" s="274" t="s">
        <v>62</v>
      </c>
      <c r="B97" s="275" t="s">
        <v>136</v>
      </c>
      <c r="C97" s="276" t="s">
        <v>668</v>
      </c>
      <c r="D97" s="274" t="s">
        <v>71</v>
      </c>
      <c r="E97" s="277">
        <v>401.108</v>
      </c>
      <c r="F97" s="277">
        <v>0</v>
      </c>
      <c r="G97" s="277">
        <v>200.554</v>
      </c>
      <c r="H97" s="280">
        <v>2024</v>
      </c>
      <c r="I97" s="281">
        <v>0.5</v>
      </c>
      <c r="J97" s="274" t="s">
        <v>138</v>
      </c>
      <c r="K97" s="274" t="s">
        <v>700</v>
      </c>
      <c r="L97" s="27"/>
      <c r="M97" s="27"/>
    </row>
    <row r="98" spans="1:13" s="24" customFormat="1" ht="15">
      <c r="A98" s="274" t="s">
        <v>259</v>
      </c>
      <c r="B98" s="275" t="s">
        <v>740</v>
      </c>
      <c r="C98" s="276" t="s">
        <v>741</v>
      </c>
      <c r="D98" s="274" t="s">
        <v>260</v>
      </c>
      <c r="E98" s="277">
        <v>73.2</v>
      </c>
      <c r="F98" s="277">
        <v>0</v>
      </c>
      <c r="G98" s="277">
        <v>18.292680000000001</v>
      </c>
      <c r="H98" s="274" t="s">
        <v>742</v>
      </c>
      <c r="I98" s="275">
        <v>0.24990000000000001</v>
      </c>
      <c r="J98" s="274" t="s">
        <v>656</v>
      </c>
      <c r="K98" s="274" t="s">
        <v>159</v>
      </c>
      <c r="L98" s="27"/>
      <c r="M98" s="27"/>
    </row>
    <row r="99" spans="1:13" s="24" customFormat="1" ht="15">
      <c r="A99" s="274" t="s">
        <v>259</v>
      </c>
      <c r="B99" s="275" t="s">
        <v>740</v>
      </c>
      <c r="C99" s="276" t="s">
        <v>743</v>
      </c>
      <c r="D99" s="274" t="s">
        <v>260</v>
      </c>
      <c r="E99" s="277">
        <v>34.700000000000003</v>
      </c>
      <c r="F99" s="277">
        <v>0</v>
      </c>
      <c r="G99" s="277">
        <v>8.6715300000000006</v>
      </c>
      <c r="H99" s="274" t="s">
        <v>744</v>
      </c>
      <c r="I99" s="275">
        <v>0.24990000000000001</v>
      </c>
      <c r="J99" s="274" t="s">
        <v>656</v>
      </c>
      <c r="K99" s="274" t="s">
        <v>159</v>
      </c>
      <c r="L99" s="27"/>
      <c r="M99" s="27"/>
    </row>
    <row r="100" spans="1:13" s="24" customFormat="1" ht="15">
      <c r="A100" s="274" t="s">
        <v>745</v>
      </c>
      <c r="B100" s="275" t="s">
        <v>145</v>
      </c>
      <c r="C100" s="274" t="s">
        <v>746</v>
      </c>
      <c r="D100" s="274" t="s">
        <v>260</v>
      </c>
      <c r="E100" s="277">
        <v>0.56000000000000005</v>
      </c>
      <c r="F100" s="277">
        <v>0.52</v>
      </c>
      <c r="G100" s="277">
        <v>0.56000000000000005</v>
      </c>
      <c r="H100" s="278" t="s">
        <v>160</v>
      </c>
      <c r="I100" s="279">
        <v>1</v>
      </c>
      <c r="J100" s="274" t="s">
        <v>110</v>
      </c>
      <c r="K100" s="274" t="s">
        <v>159</v>
      </c>
      <c r="L100" s="27"/>
      <c r="M100" s="27"/>
    </row>
    <row r="101" spans="1:13" s="24" customFormat="1" ht="15">
      <c r="A101" s="274" t="s">
        <v>5</v>
      </c>
      <c r="B101" s="275" t="s">
        <v>108</v>
      </c>
      <c r="C101" s="276" t="s">
        <v>213</v>
      </c>
      <c r="D101" s="274" t="s">
        <v>71</v>
      </c>
      <c r="E101" s="277">
        <v>0.90359999999999996</v>
      </c>
      <c r="F101" s="277">
        <v>0.90359999999999996</v>
      </c>
      <c r="G101" s="277">
        <v>0.44782415999999997</v>
      </c>
      <c r="H101" s="274">
        <v>2011</v>
      </c>
      <c r="I101" s="275">
        <v>0.49559999999999998</v>
      </c>
      <c r="J101" s="274" t="s">
        <v>110</v>
      </c>
      <c r="K101" s="274" t="s">
        <v>5</v>
      </c>
      <c r="L101" s="27"/>
      <c r="M101" s="27"/>
    </row>
    <row r="102" spans="1:13" s="24" customFormat="1" ht="15">
      <c r="A102" s="274" t="s">
        <v>5</v>
      </c>
      <c r="B102" s="275" t="s">
        <v>108</v>
      </c>
      <c r="C102" s="276" t="s">
        <v>214</v>
      </c>
      <c r="D102" s="274" t="s">
        <v>71</v>
      </c>
      <c r="E102" s="277">
        <v>0.54</v>
      </c>
      <c r="F102" s="277">
        <v>0.54</v>
      </c>
      <c r="G102" s="277">
        <v>0.26762400000000003</v>
      </c>
      <c r="H102" s="280">
        <v>2011</v>
      </c>
      <c r="I102" s="281">
        <v>0.49559999999999998</v>
      </c>
      <c r="J102" s="274" t="s">
        <v>110</v>
      </c>
      <c r="K102" s="274" t="s">
        <v>5</v>
      </c>
      <c r="L102" s="27"/>
      <c r="M102" s="27"/>
    </row>
    <row r="103" spans="1:13" s="24" customFormat="1" ht="15">
      <c r="A103" s="274" t="s">
        <v>52</v>
      </c>
      <c r="B103" s="275" t="s">
        <v>145</v>
      </c>
      <c r="C103" s="276" t="s">
        <v>667</v>
      </c>
      <c r="D103" s="274" t="s">
        <v>162</v>
      </c>
      <c r="E103" s="277">
        <v>905</v>
      </c>
      <c r="F103" s="277">
        <v>905</v>
      </c>
      <c r="G103" s="277">
        <v>905</v>
      </c>
      <c r="H103" s="274">
        <v>1984</v>
      </c>
      <c r="I103" s="275">
        <v>1</v>
      </c>
      <c r="J103" s="274" t="s">
        <v>110</v>
      </c>
      <c r="K103" s="274" t="s">
        <v>3</v>
      </c>
      <c r="L103" s="27"/>
      <c r="M103" s="27"/>
    </row>
    <row r="104" spans="1:13" s="24" customFormat="1" ht="15">
      <c r="A104" s="274" t="s">
        <v>52</v>
      </c>
      <c r="B104" s="275" t="s">
        <v>145</v>
      </c>
      <c r="C104" s="276" t="s">
        <v>666</v>
      </c>
      <c r="D104" s="274" t="s">
        <v>162</v>
      </c>
      <c r="E104" s="277">
        <v>905</v>
      </c>
      <c r="F104" s="277">
        <v>905</v>
      </c>
      <c r="G104" s="277">
        <v>905</v>
      </c>
      <c r="H104" s="280">
        <v>1984</v>
      </c>
      <c r="I104" s="281">
        <v>1</v>
      </c>
      <c r="J104" s="274" t="s">
        <v>110</v>
      </c>
      <c r="K104" s="274" t="s">
        <v>3</v>
      </c>
      <c r="L104" s="27"/>
      <c r="M104" s="27"/>
    </row>
    <row r="105" spans="1:13" s="24" customFormat="1" ht="15">
      <c r="A105" s="274" t="s">
        <v>52</v>
      </c>
      <c r="B105" s="275" t="s">
        <v>145</v>
      </c>
      <c r="C105" s="276" t="s">
        <v>665</v>
      </c>
      <c r="D105" s="274" t="s">
        <v>162</v>
      </c>
      <c r="E105" s="277">
        <v>905</v>
      </c>
      <c r="F105" s="277">
        <v>905</v>
      </c>
      <c r="G105" s="277">
        <v>905</v>
      </c>
      <c r="H105" s="274">
        <v>1987</v>
      </c>
      <c r="I105" s="275">
        <v>1</v>
      </c>
      <c r="J105" s="274" t="s">
        <v>110</v>
      </c>
      <c r="K105" s="274" t="s">
        <v>3</v>
      </c>
      <c r="L105" s="27"/>
      <c r="M105" s="27"/>
    </row>
    <row r="106" spans="1:13" s="24" customFormat="1" ht="15">
      <c r="A106" s="274" t="s">
        <v>52</v>
      </c>
      <c r="B106" s="275" t="s">
        <v>145</v>
      </c>
      <c r="C106" s="276" t="s">
        <v>664</v>
      </c>
      <c r="D106" s="274" t="s">
        <v>162</v>
      </c>
      <c r="E106" s="277">
        <v>905</v>
      </c>
      <c r="F106" s="277">
        <v>905</v>
      </c>
      <c r="G106" s="277">
        <v>905</v>
      </c>
      <c r="H106" s="280">
        <v>1988</v>
      </c>
      <c r="I106" s="281">
        <v>1</v>
      </c>
      <c r="J106" s="274" t="s">
        <v>110</v>
      </c>
      <c r="K106" s="274" t="s">
        <v>3</v>
      </c>
      <c r="L106" s="27"/>
      <c r="M106" s="27"/>
    </row>
    <row r="107" spans="1:13" s="24" customFormat="1" ht="15">
      <c r="A107" s="274" t="s">
        <v>52</v>
      </c>
      <c r="B107" s="275" t="s">
        <v>145</v>
      </c>
      <c r="C107" s="276" t="s">
        <v>215</v>
      </c>
      <c r="D107" s="274" t="s">
        <v>162</v>
      </c>
      <c r="E107" s="277">
        <v>1500</v>
      </c>
      <c r="F107" s="277">
        <v>1500</v>
      </c>
      <c r="G107" s="277">
        <v>1500</v>
      </c>
      <c r="H107" s="274">
        <v>2000</v>
      </c>
      <c r="I107" s="275">
        <v>1</v>
      </c>
      <c r="J107" s="274" t="s">
        <v>110</v>
      </c>
      <c r="K107" s="274" t="s">
        <v>3</v>
      </c>
      <c r="L107" s="27"/>
      <c r="M107" s="27"/>
    </row>
    <row r="108" spans="1:13" s="24" customFormat="1" ht="15">
      <c r="A108" s="274" t="s">
        <v>52</v>
      </c>
      <c r="B108" s="275" t="s">
        <v>145</v>
      </c>
      <c r="C108" s="276" t="s">
        <v>216</v>
      </c>
      <c r="D108" s="274" t="s">
        <v>162</v>
      </c>
      <c r="E108" s="277">
        <v>1500</v>
      </c>
      <c r="F108" s="277">
        <v>1500</v>
      </c>
      <c r="G108" s="277">
        <v>1500</v>
      </c>
      <c r="H108" s="280">
        <v>2000</v>
      </c>
      <c r="I108" s="281">
        <v>1</v>
      </c>
      <c r="J108" s="274" t="s">
        <v>110</v>
      </c>
      <c r="K108" s="274" t="s">
        <v>3</v>
      </c>
      <c r="L108" s="27"/>
      <c r="M108" s="27"/>
    </row>
    <row r="109" spans="1:13" s="24" customFormat="1" ht="15">
      <c r="A109" s="274" t="s">
        <v>67</v>
      </c>
      <c r="B109" s="275" t="s">
        <v>93</v>
      </c>
      <c r="C109" s="276" t="s">
        <v>217</v>
      </c>
      <c r="D109" s="274" t="s">
        <v>657</v>
      </c>
      <c r="E109" s="277">
        <v>20.399999999999999</v>
      </c>
      <c r="F109" s="277">
        <v>20.399999999999999</v>
      </c>
      <c r="G109" s="277">
        <v>13.996646108875002</v>
      </c>
      <c r="H109" s="274">
        <v>2011</v>
      </c>
      <c r="I109" s="275">
        <v>0.68630000000000002</v>
      </c>
      <c r="J109" s="274" t="s">
        <v>110</v>
      </c>
      <c r="K109" s="274" t="s">
        <v>700</v>
      </c>
      <c r="L109" s="27"/>
      <c r="M109" s="27"/>
    </row>
    <row r="110" spans="1:13" s="24" customFormat="1" ht="15">
      <c r="A110" s="274" t="s">
        <v>67</v>
      </c>
      <c r="B110" s="275" t="s">
        <v>93</v>
      </c>
      <c r="C110" s="276" t="s">
        <v>218</v>
      </c>
      <c r="D110" s="274" t="s">
        <v>657</v>
      </c>
      <c r="E110" s="277">
        <v>3.2</v>
      </c>
      <c r="F110" s="277">
        <v>3.2</v>
      </c>
      <c r="G110" s="277">
        <v>2.1961600000000003</v>
      </c>
      <c r="H110" s="280">
        <v>2016</v>
      </c>
      <c r="I110" s="281">
        <v>0.68630000000000002</v>
      </c>
      <c r="J110" s="274" t="s">
        <v>110</v>
      </c>
      <c r="K110" s="274" t="s">
        <v>700</v>
      </c>
      <c r="L110" s="27"/>
      <c r="M110" s="27"/>
    </row>
    <row r="111" spans="1:13" s="24" customFormat="1" ht="15">
      <c r="A111" s="274" t="s">
        <v>67</v>
      </c>
      <c r="B111" s="275" t="s">
        <v>93</v>
      </c>
      <c r="C111" s="276" t="s">
        <v>219</v>
      </c>
      <c r="D111" s="274" t="s">
        <v>657</v>
      </c>
      <c r="E111" s="277">
        <v>2.2000000000000002</v>
      </c>
      <c r="F111" s="277">
        <v>2.2000000000000002</v>
      </c>
      <c r="G111" s="277">
        <v>1.5059861088750024</v>
      </c>
      <c r="H111" s="274">
        <v>2017</v>
      </c>
      <c r="I111" s="275">
        <v>0.68630000000000002</v>
      </c>
      <c r="J111" s="274" t="s">
        <v>110</v>
      </c>
      <c r="K111" s="274" t="s">
        <v>700</v>
      </c>
      <c r="L111" s="27"/>
      <c r="M111" s="27"/>
    </row>
    <row r="112" spans="1:13" s="24" customFormat="1" ht="15">
      <c r="A112" s="274" t="s">
        <v>5</v>
      </c>
      <c r="B112" s="275" t="s">
        <v>108</v>
      </c>
      <c r="C112" s="276" t="s">
        <v>220</v>
      </c>
      <c r="D112" s="274" t="s">
        <v>657</v>
      </c>
      <c r="E112" s="277">
        <v>10</v>
      </c>
      <c r="F112" s="277">
        <v>10</v>
      </c>
      <c r="G112" s="277">
        <v>4.9559999999999995</v>
      </c>
      <c r="H112" s="280">
        <v>2008</v>
      </c>
      <c r="I112" s="281">
        <v>0.49559999999999998</v>
      </c>
      <c r="J112" s="274" t="s">
        <v>110</v>
      </c>
      <c r="K112" s="274" t="s">
        <v>5</v>
      </c>
      <c r="L112" s="27"/>
      <c r="M112" s="27"/>
    </row>
    <row r="113" spans="1:13" s="24" customFormat="1" ht="15">
      <c r="A113" s="274" t="s">
        <v>5</v>
      </c>
      <c r="B113" s="275" t="s">
        <v>108</v>
      </c>
      <c r="C113" s="276" t="s">
        <v>221</v>
      </c>
      <c r="D113" s="274" t="s">
        <v>71</v>
      </c>
      <c r="E113" s="277">
        <v>3.00807</v>
      </c>
      <c r="F113" s="277">
        <v>3.00807</v>
      </c>
      <c r="G113" s="277">
        <v>1.4907994920000001</v>
      </c>
      <c r="H113" s="274">
        <v>2011</v>
      </c>
      <c r="I113" s="275">
        <v>0.49559999999999998</v>
      </c>
      <c r="J113" s="274" t="s">
        <v>110</v>
      </c>
      <c r="K113" s="274" t="s">
        <v>5</v>
      </c>
      <c r="L113" s="27"/>
      <c r="M113" s="27"/>
    </row>
    <row r="114" spans="1:13" s="24" customFormat="1" ht="15">
      <c r="A114" s="274" t="s">
        <v>52</v>
      </c>
      <c r="B114" s="275" t="s">
        <v>145</v>
      </c>
      <c r="C114" s="276" t="s">
        <v>222</v>
      </c>
      <c r="D114" s="274" t="s">
        <v>162</v>
      </c>
      <c r="E114" s="277">
        <v>1495</v>
      </c>
      <c r="F114" s="277">
        <v>1495</v>
      </c>
      <c r="G114" s="277">
        <v>1495</v>
      </c>
      <c r="H114" s="280">
        <v>2002</v>
      </c>
      <c r="I114" s="281">
        <v>1</v>
      </c>
      <c r="J114" s="274" t="s">
        <v>110</v>
      </c>
      <c r="K114" s="274" t="s">
        <v>3</v>
      </c>
      <c r="L114" s="27"/>
      <c r="M114" s="27"/>
    </row>
    <row r="115" spans="1:13" s="24" customFormat="1" ht="15">
      <c r="A115" s="274" t="s">
        <v>52</v>
      </c>
      <c r="B115" s="275" t="s">
        <v>145</v>
      </c>
      <c r="C115" s="276" t="s">
        <v>223</v>
      </c>
      <c r="D115" s="274" t="s">
        <v>162</v>
      </c>
      <c r="E115" s="277">
        <v>1495</v>
      </c>
      <c r="F115" s="277">
        <v>1495</v>
      </c>
      <c r="G115" s="277">
        <v>1495</v>
      </c>
      <c r="H115" s="274">
        <v>2002</v>
      </c>
      <c r="I115" s="275">
        <v>1</v>
      </c>
      <c r="J115" s="274" t="s">
        <v>110</v>
      </c>
      <c r="K115" s="274" t="s">
        <v>3</v>
      </c>
      <c r="L115" s="27"/>
      <c r="M115" s="27"/>
    </row>
    <row r="116" spans="1:13" s="24" customFormat="1" ht="15">
      <c r="A116" s="274" t="s">
        <v>224</v>
      </c>
      <c r="B116" s="275" t="s">
        <v>93</v>
      </c>
      <c r="C116" s="276" t="s">
        <v>225</v>
      </c>
      <c r="D116" s="274" t="s">
        <v>657</v>
      </c>
      <c r="E116" s="277">
        <v>2.2000000000000002</v>
      </c>
      <c r="F116" s="277">
        <v>2.2000000000000002</v>
      </c>
      <c r="G116" s="277">
        <v>1.5098600000000002</v>
      </c>
      <c r="H116" s="280">
        <v>2019</v>
      </c>
      <c r="I116" s="281">
        <v>0.68630000000000002</v>
      </c>
      <c r="J116" s="274" t="s">
        <v>110</v>
      </c>
      <c r="K116" s="274" t="s">
        <v>700</v>
      </c>
      <c r="L116" s="27"/>
      <c r="M116" s="27"/>
    </row>
    <row r="117" spans="1:13" s="24" customFormat="1" ht="15">
      <c r="A117" s="274" t="s">
        <v>5</v>
      </c>
      <c r="B117" s="275" t="s">
        <v>108</v>
      </c>
      <c r="C117" s="276" t="s">
        <v>226</v>
      </c>
      <c r="D117" s="274" t="s">
        <v>71</v>
      </c>
      <c r="E117" s="277">
        <v>0.99739999999999995</v>
      </c>
      <c r="F117" s="277">
        <v>0.99739999999999995</v>
      </c>
      <c r="G117" s="277">
        <v>0.49431143999999994</v>
      </c>
      <c r="H117" s="274">
        <v>2010</v>
      </c>
      <c r="I117" s="275">
        <v>0.49559999999999998</v>
      </c>
      <c r="J117" s="274" t="s">
        <v>110</v>
      </c>
      <c r="K117" s="274" t="s">
        <v>5</v>
      </c>
      <c r="L117" s="27"/>
      <c r="M117" s="27"/>
    </row>
    <row r="118" spans="1:13" s="24" customFormat="1" ht="15">
      <c r="A118" s="274" t="s">
        <v>52</v>
      </c>
      <c r="B118" s="275" t="s">
        <v>145</v>
      </c>
      <c r="C118" s="276" t="s">
        <v>227</v>
      </c>
      <c r="D118" s="274" t="s">
        <v>131</v>
      </c>
      <c r="E118" s="277">
        <v>123</v>
      </c>
      <c r="F118" s="277">
        <v>123</v>
      </c>
      <c r="G118" s="277">
        <v>123</v>
      </c>
      <c r="H118" s="280">
        <v>1975</v>
      </c>
      <c r="I118" s="281">
        <v>1</v>
      </c>
      <c r="J118" s="274" t="s">
        <v>110</v>
      </c>
      <c r="K118" s="274" t="s">
        <v>3</v>
      </c>
      <c r="L118" s="27"/>
      <c r="M118" s="27"/>
    </row>
    <row r="119" spans="1:13" s="24" customFormat="1" ht="15">
      <c r="A119" s="274" t="s">
        <v>5</v>
      </c>
      <c r="B119" s="275" t="s">
        <v>108</v>
      </c>
      <c r="C119" s="276" t="s">
        <v>747</v>
      </c>
      <c r="D119" s="274" t="s">
        <v>71</v>
      </c>
      <c r="E119" s="277">
        <v>11.3</v>
      </c>
      <c r="F119" s="277">
        <v>11.3</v>
      </c>
      <c r="G119" s="277">
        <v>5.6002800000000006</v>
      </c>
      <c r="H119" s="280">
        <v>2025</v>
      </c>
      <c r="I119" s="275">
        <v>0.49559999999999998</v>
      </c>
      <c r="J119" s="274" t="s">
        <v>110</v>
      </c>
      <c r="K119" s="274" t="s">
        <v>5</v>
      </c>
      <c r="L119" s="27"/>
      <c r="M119" s="27"/>
    </row>
    <row r="120" spans="1:13" s="24" customFormat="1" ht="15">
      <c r="A120" s="274" t="s">
        <v>5</v>
      </c>
      <c r="B120" s="275" t="s">
        <v>108</v>
      </c>
      <c r="C120" s="276" t="s">
        <v>748</v>
      </c>
      <c r="D120" s="274" t="s">
        <v>71</v>
      </c>
      <c r="E120" s="277">
        <v>5</v>
      </c>
      <c r="F120" s="277">
        <v>5</v>
      </c>
      <c r="G120" s="277">
        <v>2.4779999999999998</v>
      </c>
      <c r="H120" s="280">
        <v>2025</v>
      </c>
      <c r="I120" s="275">
        <v>0.49559999999999998</v>
      </c>
      <c r="J120" s="274" t="s">
        <v>110</v>
      </c>
      <c r="K120" s="274" t="s">
        <v>5</v>
      </c>
      <c r="L120" s="27"/>
      <c r="M120" s="27"/>
    </row>
    <row r="121" spans="1:13" s="24" customFormat="1" ht="15">
      <c r="A121" s="274" t="s">
        <v>52</v>
      </c>
      <c r="B121" s="275" t="s">
        <v>145</v>
      </c>
      <c r="C121" s="276" t="s">
        <v>228</v>
      </c>
      <c r="D121" s="274" t="s">
        <v>131</v>
      </c>
      <c r="E121" s="277">
        <v>57.4</v>
      </c>
      <c r="F121" s="277">
        <v>57.4</v>
      </c>
      <c r="G121" s="277">
        <v>57.4</v>
      </c>
      <c r="H121" s="274">
        <v>1946</v>
      </c>
      <c r="I121" s="275">
        <v>1</v>
      </c>
      <c r="J121" s="274" t="s">
        <v>110</v>
      </c>
      <c r="K121" s="274" t="s">
        <v>3</v>
      </c>
      <c r="L121" s="27"/>
      <c r="M121" s="27"/>
    </row>
    <row r="122" spans="1:13" s="24" customFormat="1" ht="15">
      <c r="A122" s="274" t="s">
        <v>52</v>
      </c>
      <c r="B122" s="275" t="s">
        <v>145</v>
      </c>
      <c r="C122" s="276" t="s">
        <v>229</v>
      </c>
      <c r="D122" s="274" t="s">
        <v>230</v>
      </c>
      <c r="E122" s="277">
        <v>580</v>
      </c>
      <c r="F122" s="277">
        <v>580</v>
      </c>
      <c r="G122" s="277">
        <v>580</v>
      </c>
      <c r="H122" s="280">
        <v>1983</v>
      </c>
      <c r="I122" s="281">
        <v>1</v>
      </c>
      <c r="J122" s="274" t="s">
        <v>110</v>
      </c>
      <c r="K122" s="274" t="s">
        <v>3</v>
      </c>
      <c r="L122" s="27"/>
      <c r="M122" s="27"/>
    </row>
    <row r="123" spans="1:13" s="24" customFormat="1" ht="15">
      <c r="A123" s="274" t="s">
        <v>52</v>
      </c>
      <c r="B123" s="275" t="s">
        <v>145</v>
      </c>
      <c r="C123" s="276" t="s">
        <v>231</v>
      </c>
      <c r="D123" s="274" t="s">
        <v>230</v>
      </c>
      <c r="E123" s="277">
        <v>580</v>
      </c>
      <c r="F123" s="277">
        <v>580</v>
      </c>
      <c r="G123" s="277">
        <v>580</v>
      </c>
      <c r="H123" s="274">
        <v>1984</v>
      </c>
      <c r="I123" s="275">
        <v>1</v>
      </c>
      <c r="J123" s="274" t="s">
        <v>110</v>
      </c>
      <c r="K123" s="274" t="s">
        <v>3</v>
      </c>
      <c r="L123" s="27"/>
      <c r="M123" s="27"/>
    </row>
    <row r="124" spans="1:13" s="24" customFormat="1" ht="15">
      <c r="A124" s="274" t="s">
        <v>378</v>
      </c>
      <c r="B124" s="275" t="s">
        <v>145</v>
      </c>
      <c r="C124" s="276" t="s">
        <v>749</v>
      </c>
      <c r="D124" s="274" t="s">
        <v>131</v>
      </c>
      <c r="E124" s="277">
        <v>12</v>
      </c>
      <c r="F124" s="277">
        <v>12</v>
      </c>
      <c r="G124" s="277">
        <v>12</v>
      </c>
      <c r="H124" s="278" t="s">
        <v>160</v>
      </c>
      <c r="I124" s="281">
        <v>1</v>
      </c>
      <c r="J124" s="274" t="s">
        <v>110</v>
      </c>
      <c r="K124" s="274" t="s">
        <v>159</v>
      </c>
      <c r="L124" s="27"/>
      <c r="M124" s="27"/>
    </row>
    <row r="125" spans="1:13" s="24" customFormat="1" ht="15">
      <c r="A125" s="274" t="s">
        <v>52</v>
      </c>
      <c r="B125" s="275" t="s">
        <v>145</v>
      </c>
      <c r="C125" s="276" t="s">
        <v>232</v>
      </c>
      <c r="D125" s="274" t="s">
        <v>131</v>
      </c>
      <c r="E125" s="277">
        <v>119</v>
      </c>
      <c r="F125" s="277">
        <v>119</v>
      </c>
      <c r="G125" s="277">
        <v>119</v>
      </c>
      <c r="H125" s="280">
        <v>1950</v>
      </c>
      <c r="I125" s="281">
        <v>1</v>
      </c>
      <c r="J125" s="274" t="s">
        <v>110</v>
      </c>
      <c r="K125" s="274" t="s">
        <v>3</v>
      </c>
      <c r="L125" s="27"/>
      <c r="M125" s="27"/>
    </row>
    <row r="126" spans="1:13" s="24" customFormat="1" ht="15">
      <c r="A126" s="274" t="s">
        <v>52</v>
      </c>
      <c r="B126" s="275" t="s">
        <v>145</v>
      </c>
      <c r="C126" s="276" t="s">
        <v>233</v>
      </c>
      <c r="D126" s="274" t="s">
        <v>162</v>
      </c>
      <c r="E126" s="277">
        <v>915</v>
      </c>
      <c r="F126" s="277">
        <v>915</v>
      </c>
      <c r="G126" s="277">
        <v>915</v>
      </c>
      <c r="H126" s="274">
        <v>1984</v>
      </c>
      <c r="I126" s="275">
        <v>1</v>
      </c>
      <c r="J126" s="274" t="s">
        <v>110</v>
      </c>
      <c r="K126" s="274" t="s">
        <v>3</v>
      </c>
      <c r="L126" s="27"/>
      <c r="M126" s="27"/>
    </row>
    <row r="127" spans="1:13" s="24" customFormat="1" ht="15">
      <c r="A127" s="274" t="s">
        <v>52</v>
      </c>
      <c r="B127" s="275" t="s">
        <v>145</v>
      </c>
      <c r="C127" s="276" t="s">
        <v>234</v>
      </c>
      <c r="D127" s="274" t="s">
        <v>162</v>
      </c>
      <c r="E127" s="277">
        <v>915</v>
      </c>
      <c r="F127" s="277">
        <v>915</v>
      </c>
      <c r="G127" s="277">
        <v>915</v>
      </c>
      <c r="H127" s="280">
        <v>1984</v>
      </c>
      <c r="I127" s="281">
        <v>1</v>
      </c>
      <c r="J127" s="274" t="s">
        <v>110</v>
      </c>
      <c r="K127" s="274" t="s">
        <v>3</v>
      </c>
      <c r="L127" s="27"/>
      <c r="M127" s="27"/>
    </row>
    <row r="128" spans="1:13" s="24" customFormat="1" ht="15">
      <c r="A128" s="274" t="s">
        <v>52</v>
      </c>
      <c r="B128" s="275" t="s">
        <v>145</v>
      </c>
      <c r="C128" s="276" t="s">
        <v>235</v>
      </c>
      <c r="D128" s="274" t="s">
        <v>162</v>
      </c>
      <c r="E128" s="277">
        <v>915</v>
      </c>
      <c r="F128" s="277">
        <v>915</v>
      </c>
      <c r="G128" s="277">
        <v>915</v>
      </c>
      <c r="H128" s="274">
        <v>1984</v>
      </c>
      <c r="I128" s="275">
        <v>1</v>
      </c>
      <c r="J128" s="274" t="s">
        <v>110</v>
      </c>
      <c r="K128" s="274" t="s">
        <v>3</v>
      </c>
      <c r="L128" s="27"/>
      <c r="M128" s="27"/>
    </row>
    <row r="129" spans="1:13" s="24" customFormat="1" ht="15">
      <c r="A129" s="274" t="s">
        <v>52</v>
      </c>
      <c r="B129" s="275" t="s">
        <v>145</v>
      </c>
      <c r="C129" s="276" t="s">
        <v>236</v>
      </c>
      <c r="D129" s="274" t="s">
        <v>162</v>
      </c>
      <c r="E129" s="277">
        <v>915</v>
      </c>
      <c r="F129" s="277">
        <v>915</v>
      </c>
      <c r="G129" s="277">
        <v>915</v>
      </c>
      <c r="H129" s="280">
        <v>1985</v>
      </c>
      <c r="I129" s="281">
        <v>1</v>
      </c>
      <c r="J129" s="274" t="s">
        <v>110</v>
      </c>
      <c r="K129" s="274" t="s">
        <v>3</v>
      </c>
      <c r="L129" s="27"/>
      <c r="M129" s="27"/>
    </row>
    <row r="130" spans="1:13" s="24" customFormat="1" ht="15">
      <c r="A130" s="274" t="s">
        <v>5</v>
      </c>
      <c r="B130" s="275" t="s">
        <v>117</v>
      </c>
      <c r="C130" s="275" t="s">
        <v>685</v>
      </c>
      <c r="D130" s="274" t="s">
        <v>119</v>
      </c>
      <c r="E130" s="277">
        <v>22.7</v>
      </c>
      <c r="F130" s="277">
        <v>22.7</v>
      </c>
      <c r="G130" s="277">
        <v>22.057590000000001</v>
      </c>
      <c r="H130" s="278">
        <v>2024</v>
      </c>
      <c r="I130" s="275">
        <v>0.97170000000000001</v>
      </c>
      <c r="J130" s="274" t="s">
        <v>110</v>
      </c>
      <c r="K130" s="274" t="s">
        <v>5</v>
      </c>
      <c r="L130" s="27"/>
      <c r="M130" s="27"/>
    </row>
    <row r="131" spans="1:13" s="24" customFormat="1" ht="15">
      <c r="A131" s="274" t="s">
        <v>52</v>
      </c>
      <c r="B131" s="275" t="s">
        <v>145</v>
      </c>
      <c r="C131" s="276" t="s">
        <v>237</v>
      </c>
      <c r="D131" s="274" t="s">
        <v>131</v>
      </c>
      <c r="E131" s="277">
        <v>139</v>
      </c>
      <c r="F131" s="277">
        <v>139</v>
      </c>
      <c r="G131" s="277">
        <v>139</v>
      </c>
      <c r="H131" s="274">
        <v>1966</v>
      </c>
      <c r="I131" s="275">
        <v>1</v>
      </c>
      <c r="J131" s="274" t="s">
        <v>110</v>
      </c>
      <c r="K131" s="274" t="s">
        <v>3</v>
      </c>
      <c r="L131" s="27"/>
      <c r="M131" s="27"/>
    </row>
    <row r="132" spans="1:13" s="24" customFormat="1" ht="15">
      <c r="A132" s="274" t="s">
        <v>52</v>
      </c>
      <c r="B132" s="275" t="s">
        <v>145</v>
      </c>
      <c r="C132" s="276" t="s">
        <v>238</v>
      </c>
      <c r="D132" s="274" t="s">
        <v>131</v>
      </c>
      <c r="E132" s="277">
        <v>62.9</v>
      </c>
      <c r="F132" s="277">
        <v>62.9</v>
      </c>
      <c r="G132" s="277">
        <v>62.9</v>
      </c>
      <c r="H132" s="280">
        <v>1899</v>
      </c>
      <c r="I132" s="281">
        <v>1</v>
      </c>
      <c r="J132" s="274" t="s">
        <v>110</v>
      </c>
      <c r="K132" s="274" t="s">
        <v>3</v>
      </c>
      <c r="L132" s="27"/>
      <c r="M132" s="27"/>
    </row>
    <row r="133" spans="1:13" s="24" customFormat="1" ht="15">
      <c r="A133" s="274" t="s">
        <v>52</v>
      </c>
      <c r="B133" s="275" t="s">
        <v>145</v>
      </c>
      <c r="C133" s="276" t="s">
        <v>239</v>
      </c>
      <c r="D133" s="274" t="s">
        <v>162</v>
      </c>
      <c r="E133" s="277">
        <v>890</v>
      </c>
      <c r="F133" s="277">
        <v>890</v>
      </c>
      <c r="G133" s="277">
        <v>890</v>
      </c>
      <c r="H133" s="274">
        <v>1980</v>
      </c>
      <c r="I133" s="275">
        <v>1</v>
      </c>
      <c r="J133" s="274" t="s">
        <v>110</v>
      </c>
      <c r="K133" s="274" t="s">
        <v>3</v>
      </c>
      <c r="L133" s="27"/>
      <c r="M133" s="27"/>
    </row>
    <row r="134" spans="1:13" s="24" customFormat="1" ht="15">
      <c r="A134" s="274" t="s">
        <v>52</v>
      </c>
      <c r="B134" s="275" t="s">
        <v>145</v>
      </c>
      <c r="C134" s="276" t="s">
        <v>240</v>
      </c>
      <c r="D134" s="274" t="s">
        <v>162</v>
      </c>
      <c r="E134" s="277">
        <v>890</v>
      </c>
      <c r="F134" s="277">
        <v>890</v>
      </c>
      <c r="G134" s="277">
        <v>890</v>
      </c>
      <c r="H134" s="280">
        <v>1981</v>
      </c>
      <c r="I134" s="281">
        <v>1</v>
      </c>
      <c r="J134" s="274" t="s">
        <v>110</v>
      </c>
      <c r="K134" s="274" t="s">
        <v>3</v>
      </c>
      <c r="L134" s="27"/>
      <c r="M134" s="27"/>
    </row>
    <row r="135" spans="1:13" s="24" customFormat="1" ht="15">
      <c r="A135" s="274" t="s">
        <v>52</v>
      </c>
      <c r="B135" s="275" t="s">
        <v>145</v>
      </c>
      <c r="C135" s="276" t="s">
        <v>241</v>
      </c>
      <c r="D135" s="274" t="s">
        <v>162</v>
      </c>
      <c r="E135" s="277">
        <v>890</v>
      </c>
      <c r="F135" s="277">
        <v>890</v>
      </c>
      <c r="G135" s="277">
        <v>890</v>
      </c>
      <c r="H135" s="274">
        <v>1981</v>
      </c>
      <c r="I135" s="275">
        <v>1</v>
      </c>
      <c r="J135" s="274" t="s">
        <v>110</v>
      </c>
      <c r="K135" s="274" t="s">
        <v>3</v>
      </c>
      <c r="L135" s="27"/>
      <c r="M135" s="27"/>
    </row>
    <row r="136" spans="1:13" s="24" customFormat="1" ht="15">
      <c r="A136" s="274" t="s">
        <v>52</v>
      </c>
      <c r="B136" s="275" t="s">
        <v>145</v>
      </c>
      <c r="C136" s="276" t="s">
        <v>242</v>
      </c>
      <c r="D136" s="274" t="s">
        <v>162</v>
      </c>
      <c r="E136" s="277">
        <v>890</v>
      </c>
      <c r="F136" s="277">
        <v>890</v>
      </c>
      <c r="G136" s="277">
        <v>890</v>
      </c>
      <c r="H136" s="280">
        <v>1981</v>
      </c>
      <c r="I136" s="281">
        <v>1</v>
      </c>
      <c r="J136" s="274" t="s">
        <v>110</v>
      </c>
      <c r="K136" s="274" t="s">
        <v>3</v>
      </c>
      <c r="L136" s="27"/>
      <c r="M136" s="27"/>
    </row>
    <row r="137" spans="1:13" s="24" customFormat="1" ht="28.5">
      <c r="A137" s="274" t="s">
        <v>243</v>
      </c>
      <c r="B137" s="275" t="s">
        <v>145</v>
      </c>
      <c r="C137" s="276" t="s">
        <v>686</v>
      </c>
      <c r="D137" s="274" t="s">
        <v>260</v>
      </c>
      <c r="E137" s="277">
        <v>76.599999999999994</v>
      </c>
      <c r="F137" s="277">
        <v>76.599999999999994</v>
      </c>
      <c r="G137" s="277">
        <v>76.599999999999994</v>
      </c>
      <c r="H137" s="274" t="s">
        <v>160</v>
      </c>
      <c r="I137" s="275">
        <v>1</v>
      </c>
      <c r="J137" s="274" t="s">
        <v>110</v>
      </c>
      <c r="K137" s="274" t="s">
        <v>159</v>
      </c>
      <c r="L137" s="23"/>
    </row>
    <row r="138" spans="1:13" s="24" customFormat="1" ht="15">
      <c r="A138" s="274" t="s">
        <v>67</v>
      </c>
      <c r="B138" s="275" t="s">
        <v>93</v>
      </c>
      <c r="C138" s="276" t="s">
        <v>244</v>
      </c>
      <c r="D138" s="274" t="s">
        <v>657</v>
      </c>
      <c r="E138" s="277">
        <v>2.2999999999999998</v>
      </c>
      <c r="F138" s="277">
        <v>2.2999999999999998</v>
      </c>
      <c r="G138" s="277">
        <v>1.5784899999999999</v>
      </c>
      <c r="H138" s="280">
        <v>2014</v>
      </c>
      <c r="I138" s="281">
        <v>0.68630000000000002</v>
      </c>
      <c r="J138" s="274" t="s">
        <v>110</v>
      </c>
      <c r="K138" s="274" t="s">
        <v>700</v>
      </c>
      <c r="L138" s="27"/>
      <c r="M138" s="27"/>
    </row>
    <row r="139" spans="1:13" s="24" customFormat="1" ht="15" customHeight="1">
      <c r="A139" s="274" t="s">
        <v>67</v>
      </c>
      <c r="B139" s="275" t="s">
        <v>93</v>
      </c>
      <c r="C139" s="276" t="s">
        <v>245</v>
      </c>
      <c r="D139" s="274" t="s">
        <v>657</v>
      </c>
      <c r="E139" s="277">
        <v>2.2999999999999998</v>
      </c>
      <c r="F139" s="277">
        <v>2.2999999999999998</v>
      </c>
      <c r="G139" s="277">
        <v>1.5784899999999999</v>
      </c>
      <c r="H139" s="274">
        <v>2017</v>
      </c>
      <c r="I139" s="275">
        <v>0.68630000000000002</v>
      </c>
      <c r="J139" s="274" t="s">
        <v>110</v>
      </c>
      <c r="K139" s="274" t="s">
        <v>700</v>
      </c>
      <c r="L139" s="27"/>
      <c r="M139" s="27"/>
    </row>
    <row r="140" spans="1:13" s="24" customFormat="1" ht="15">
      <c r="A140" s="274" t="s">
        <v>224</v>
      </c>
      <c r="B140" s="275" t="s">
        <v>93</v>
      </c>
      <c r="C140" s="276" t="s">
        <v>246</v>
      </c>
      <c r="D140" s="274" t="s">
        <v>657</v>
      </c>
      <c r="E140" s="277">
        <v>9.6</v>
      </c>
      <c r="F140" s="277">
        <v>9.6</v>
      </c>
      <c r="G140" s="277">
        <v>6.5884799999999997</v>
      </c>
      <c r="H140" s="280">
        <v>2017</v>
      </c>
      <c r="I140" s="281">
        <v>0.68630000000000002</v>
      </c>
      <c r="J140" s="274" t="s">
        <v>110</v>
      </c>
      <c r="K140" s="274" t="s">
        <v>700</v>
      </c>
      <c r="L140" s="27"/>
      <c r="M140" s="27"/>
    </row>
    <row r="141" spans="1:13" s="24" customFormat="1" ht="15">
      <c r="A141" s="274" t="s">
        <v>67</v>
      </c>
      <c r="B141" s="275" t="s">
        <v>93</v>
      </c>
      <c r="C141" s="276" t="s">
        <v>247</v>
      </c>
      <c r="D141" s="274" t="s">
        <v>657</v>
      </c>
      <c r="E141" s="277">
        <v>12</v>
      </c>
      <c r="F141" s="277">
        <v>12</v>
      </c>
      <c r="G141" s="277">
        <v>8.2355999999999998</v>
      </c>
      <c r="H141" s="274">
        <v>2007</v>
      </c>
      <c r="I141" s="275">
        <v>0.68630000000000002</v>
      </c>
      <c r="J141" s="274" t="s">
        <v>110</v>
      </c>
      <c r="K141" s="274" t="s">
        <v>700</v>
      </c>
      <c r="L141" s="27"/>
      <c r="M141" s="27"/>
    </row>
    <row r="142" spans="1:13" s="24" customFormat="1" ht="15">
      <c r="A142" s="274" t="s">
        <v>52</v>
      </c>
      <c r="B142" s="275" t="s">
        <v>145</v>
      </c>
      <c r="C142" s="276" t="s">
        <v>248</v>
      </c>
      <c r="D142" s="274" t="s">
        <v>260</v>
      </c>
      <c r="E142" s="277">
        <v>85</v>
      </c>
      <c r="F142" s="277">
        <v>85</v>
      </c>
      <c r="G142" s="277">
        <v>85</v>
      </c>
      <c r="H142" s="280">
        <v>1981</v>
      </c>
      <c r="I142" s="281">
        <v>1</v>
      </c>
      <c r="J142" s="274" t="s">
        <v>110</v>
      </c>
      <c r="K142" s="274" t="s">
        <v>3</v>
      </c>
      <c r="L142" s="27"/>
      <c r="M142" s="27"/>
    </row>
    <row r="143" spans="1:13" s="24" customFormat="1" ht="15">
      <c r="A143" s="274" t="s">
        <v>52</v>
      </c>
      <c r="B143" s="275" t="s">
        <v>145</v>
      </c>
      <c r="C143" s="276" t="s">
        <v>249</v>
      </c>
      <c r="D143" s="274" t="s">
        <v>260</v>
      </c>
      <c r="E143" s="277">
        <v>85</v>
      </c>
      <c r="F143" s="277">
        <v>85</v>
      </c>
      <c r="G143" s="277">
        <v>85</v>
      </c>
      <c r="H143" s="274">
        <v>1981</v>
      </c>
      <c r="I143" s="275">
        <v>1</v>
      </c>
      <c r="J143" s="274" t="s">
        <v>110</v>
      </c>
      <c r="K143" s="274" t="s">
        <v>3</v>
      </c>
      <c r="L143" s="27"/>
      <c r="M143" s="27"/>
    </row>
    <row r="144" spans="1:13" s="24" customFormat="1" ht="28.5">
      <c r="A144" s="274" t="s">
        <v>5</v>
      </c>
      <c r="B144" s="275" t="s">
        <v>123</v>
      </c>
      <c r="C144" s="276" t="s">
        <v>250</v>
      </c>
      <c r="D144" s="274" t="s">
        <v>129</v>
      </c>
      <c r="E144" s="277">
        <v>0.99</v>
      </c>
      <c r="F144" s="277">
        <v>0.99</v>
      </c>
      <c r="G144" s="277">
        <v>0.96198300000000003</v>
      </c>
      <c r="H144" s="280">
        <v>2020</v>
      </c>
      <c r="I144" s="281">
        <v>0.97170000000000001</v>
      </c>
      <c r="J144" s="274" t="s">
        <v>110</v>
      </c>
      <c r="K144" s="274" t="s">
        <v>5</v>
      </c>
      <c r="L144" s="27"/>
      <c r="M144" s="27"/>
    </row>
    <row r="145" spans="1:17" s="24" customFormat="1" ht="16.5">
      <c r="A145" s="274" t="s">
        <v>52</v>
      </c>
      <c r="B145" s="275" t="s">
        <v>145</v>
      </c>
      <c r="C145" s="276" t="s">
        <v>750</v>
      </c>
      <c r="D145" s="274" t="s">
        <v>131</v>
      </c>
      <c r="E145" s="277">
        <v>4559.99</v>
      </c>
      <c r="F145" s="277">
        <v>4559.99</v>
      </c>
      <c r="G145" s="277">
        <v>4559.99</v>
      </c>
      <c r="H145" s="280" t="s">
        <v>160</v>
      </c>
      <c r="I145" s="281">
        <v>1</v>
      </c>
      <c r="J145" s="274" t="s">
        <v>110</v>
      </c>
      <c r="K145" s="274" t="s">
        <v>3</v>
      </c>
      <c r="L145" s="27"/>
      <c r="M145" s="27"/>
    </row>
    <row r="146" spans="1:17" s="24" customFormat="1" ht="16.5">
      <c r="A146" s="274" t="s">
        <v>52</v>
      </c>
      <c r="B146" s="275" t="s">
        <v>145</v>
      </c>
      <c r="C146" s="276" t="s">
        <v>750</v>
      </c>
      <c r="D146" s="274" t="s">
        <v>131</v>
      </c>
      <c r="E146" s="277">
        <v>0</v>
      </c>
      <c r="F146" s="277">
        <v>0</v>
      </c>
      <c r="G146" s="277">
        <v>160</v>
      </c>
      <c r="H146" s="274" t="s">
        <v>160</v>
      </c>
      <c r="I146" s="275" t="s">
        <v>160</v>
      </c>
      <c r="J146" s="274" t="s">
        <v>138</v>
      </c>
      <c r="K146" s="274" t="s">
        <v>3</v>
      </c>
      <c r="L146" s="27"/>
      <c r="M146" s="27"/>
    </row>
    <row r="147" spans="1:17" s="24" customFormat="1" ht="16.5">
      <c r="A147" s="274" t="s">
        <v>56</v>
      </c>
      <c r="B147" s="275" t="s">
        <v>145</v>
      </c>
      <c r="C147" s="276" t="s">
        <v>750</v>
      </c>
      <c r="D147" s="274" t="s">
        <v>131</v>
      </c>
      <c r="E147" s="277">
        <v>0</v>
      </c>
      <c r="F147" s="277">
        <v>0</v>
      </c>
      <c r="G147" s="277">
        <v>75.5</v>
      </c>
      <c r="H147" s="274" t="s">
        <v>160</v>
      </c>
      <c r="I147" s="275" t="s">
        <v>160</v>
      </c>
      <c r="J147" s="274" t="s">
        <v>138</v>
      </c>
      <c r="K147" s="274" t="s">
        <v>3</v>
      </c>
      <c r="M147" s="33"/>
      <c r="N147" s="33"/>
      <c r="O147" s="33"/>
      <c r="P147" s="27"/>
      <c r="Q147" s="27"/>
    </row>
    <row r="148" spans="1:17" s="24" customFormat="1" ht="15">
      <c r="A148" s="274" t="s">
        <v>67</v>
      </c>
      <c r="B148" s="275" t="s">
        <v>93</v>
      </c>
      <c r="C148" s="276" t="s">
        <v>37</v>
      </c>
      <c r="D148" s="274" t="s">
        <v>162</v>
      </c>
      <c r="E148" s="277">
        <v>105.9</v>
      </c>
      <c r="F148" s="277">
        <v>105.9</v>
      </c>
      <c r="G148" s="277">
        <v>72.679169999999999</v>
      </c>
      <c r="H148" s="274">
        <v>1985</v>
      </c>
      <c r="I148" s="275">
        <v>0.68630000000000002</v>
      </c>
      <c r="J148" s="274" t="s">
        <v>110</v>
      </c>
      <c r="K148" s="274" t="s">
        <v>700</v>
      </c>
      <c r="L148" s="27"/>
      <c r="M148" s="27"/>
    </row>
    <row r="149" spans="1:17" s="24" customFormat="1" ht="16.5">
      <c r="A149" s="274" t="s">
        <v>60</v>
      </c>
      <c r="B149" s="275" t="s">
        <v>251</v>
      </c>
      <c r="C149" s="276" t="s">
        <v>751</v>
      </c>
      <c r="D149" s="274" t="s">
        <v>659</v>
      </c>
      <c r="E149" s="277">
        <v>0</v>
      </c>
      <c r="F149" s="277">
        <v>0</v>
      </c>
      <c r="G149" s="277">
        <v>37.799999999999997</v>
      </c>
      <c r="H149" s="280">
        <v>2019</v>
      </c>
      <c r="I149" s="281">
        <v>0.125</v>
      </c>
      <c r="J149" s="274" t="s">
        <v>138</v>
      </c>
      <c r="K149" s="274" t="s">
        <v>701</v>
      </c>
      <c r="L149" s="27"/>
      <c r="M149" s="27"/>
    </row>
    <row r="150" spans="1:17" s="24" customFormat="1" ht="16.5">
      <c r="A150" s="274" t="s">
        <v>60</v>
      </c>
      <c r="B150" s="275" t="s">
        <v>752</v>
      </c>
      <c r="C150" s="276" t="s">
        <v>751</v>
      </c>
      <c r="D150" s="274" t="s">
        <v>659</v>
      </c>
      <c r="E150" s="277">
        <v>302</v>
      </c>
      <c r="F150" s="277">
        <v>0</v>
      </c>
      <c r="G150" s="277">
        <v>75.5</v>
      </c>
      <c r="H150" s="274">
        <v>2019</v>
      </c>
      <c r="I150" s="275">
        <v>0.25</v>
      </c>
      <c r="J150" s="274" t="s">
        <v>138</v>
      </c>
      <c r="K150" s="274" t="s">
        <v>700</v>
      </c>
      <c r="L150" s="27"/>
      <c r="M150" s="27"/>
    </row>
    <row r="151" spans="1:17" s="24" customFormat="1" ht="16.5">
      <c r="A151" s="274" t="s">
        <v>60</v>
      </c>
      <c r="B151" s="275" t="s">
        <v>251</v>
      </c>
      <c r="C151" s="276" t="s">
        <v>753</v>
      </c>
      <c r="D151" s="274" t="s">
        <v>659</v>
      </c>
      <c r="E151" s="277">
        <v>0</v>
      </c>
      <c r="F151" s="277">
        <v>0</v>
      </c>
      <c r="G151" s="277">
        <v>25</v>
      </c>
      <c r="H151" s="274">
        <v>2021</v>
      </c>
      <c r="I151" s="275">
        <v>0.125</v>
      </c>
      <c r="J151" s="274" t="s">
        <v>138</v>
      </c>
      <c r="K151" s="274" t="s">
        <v>701</v>
      </c>
      <c r="L151" s="27"/>
      <c r="M151" s="27"/>
    </row>
    <row r="152" spans="1:17" s="24" customFormat="1" ht="16.5">
      <c r="A152" s="274" t="s">
        <v>60</v>
      </c>
      <c r="B152" s="275" t="s">
        <v>752</v>
      </c>
      <c r="C152" s="276" t="s">
        <v>754</v>
      </c>
      <c r="D152" s="274" t="s">
        <v>659</v>
      </c>
      <c r="E152" s="277">
        <v>200</v>
      </c>
      <c r="F152" s="277">
        <v>0</v>
      </c>
      <c r="G152" s="277">
        <v>50</v>
      </c>
      <c r="H152" s="280">
        <v>2021</v>
      </c>
      <c r="I152" s="281">
        <v>0.25</v>
      </c>
      <c r="J152" s="274" t="s">
        <v>138</v>
      </c>
      <c r="K152" s="274" t="s">
        <v>700</v>
      </c>
      <c r="L152" s="27"/>
      <c r="M152" s="27"/>
    </row>
    <row r="153" spans="1:17" s="24" customFormat="1" ht="15">
      <c r="A153" s="274" t="s">
        <v>5</v>
      </c>
      <c r="B153" s="275" t="s">
        <v>125</v>
      </c>
      <c r="C153" s="276" t="s">
        <v>252</v>
      </c>
      <c r="D153" s="274" t="s">
        <v>71</v>
      </c>
      <c r="E153" s="277">
        <v>0.34399999999999997</v>
      </c>
      <c r="F153" s="277">
        <v>0.34399999999999997</v>
      </c>
      <c r="G153" s="277">
        <v>0.33426479999999997</v>
      </c>
      <c r="H153" s="280">
        <v>2010</v>
      </c>
      <c r="I153" s="281">
        <v>0.97170000000000001</v>
      </c>
      <c r="J153" s="274" t="s">
        <v>110</v>
      </c>
      <c r="K153" s="274" t="s">
        <v>5</v>
      </c>
      <c r="L153" s="27"/>
      <c r="M153" s="27"/>
    </row>
    <row r="154" spans="1:17" s="24" customFormat="1" ht="15">
      <c r="A154" s="274" t="s">
        <v>67</v>
      </c>
      <c r="B154" s="275" t="s">
        <v>93</v>
      </c>
      <c r="C154" s="276" t="s">
        <v>253</v>
      </c>
      <c r="D154" s="274" t="s">
        <v>657</v>
      </c>
      <c r="E154" s="277">
        <v>2.35</v>
      </c>
      <c r="F154" s="277">
        <v>2.35</v>
      </c>
      <c r="G154" s="277">
        <v>1.6089311088750022</v>
      </c>
      <c r="H154" s="274">
        <v>2018</v>
      </c>
      <c r="I154" s="275">
        <v>0.68630000000000002</v>
      </c>
      <c r="J154" s="274" t="s">
        <v>110</v>
      </c>
      <c r="K154" s="274" t="s">
        <v>700</v>
      </c>
      <c r="L154" s="27"/>
      <c r="M154" s="27"/>
    </row>
    <row r="155" spans="1:17" s="24" customFormat="1" ht="15">
      <c r="A155" s="274" t="s">
        <v>5</v>
      </c>
      <c r="B155" s="275" t="s">
        <v>254</v>
      </c>
      <c r="C155" s="276" t="s">
        <v>255</v>
      </c>
      <c r="D155" s="274" t="s">
        <v>119</v>
      </c>
      <c r="E155" s="277">
        <v>4.4000000000000004</v>
      </c>
      <c r="F155" s="277">
        <v>4.4000000000000004</v>
      </c>
      <c r="G155" s="277">
        <v>4.2754799999999999</v>
      </c>
      <c r="H155" s="280" t="s">
        <v>160</v>
      </c>
      <c r="I155" s="281">
        <v>0.97170000000000001</v>
      </c>
      <c r="J155" s="274" t="s">
        <v>110</v>
      </c>
      <c r="K155" s="274" t="s">
        <v>5</v>
      </c>
      <c r="L155" s="27"/>
      <c r="M155" s="27"/>
    </row>
    <row r="156" spans="1:17" s="20" customFormat="1" ht="15">
      <c r="A156" s="274" t="s">
        <v>52</v>
      </c>
      <c r="B156" s="275" t="s">
        <v>157</v>
      </c>
      <c r="C156" s="276" t="s">
        <v>157</v>
      </c>
      <c r="D156" s="274" t="s">
        <v>71</v>
      </c>
      <c r="E156" s="277">
        <v>4.8</v>
      </c>
      <c r="F156" s="277">
        <v>0</v>
      </c>
      <c r="G156" s="277">
        <v>1.63</v>
      </c>
      <c r="H156" s="274" t="s">
        <v>160</v>
      </c>
      <c r="I156" s="275" t="s">
        <v>160</v>
      </c>
      <c r="J156" s="274" t="s">
        <v>160</v>
      </c>
      <c r="K156" s="274" t="s">
        <v>159</v>
      </c>
      <c r="L156" s="23"/>
      <c r="M156" s="23"/>
    </row>
    <row r="157" spans="1:17" s="24" customFormat="1" ht="15">
      <c r="A157" s="274" t="s">
        <v>52</v>
      </c>
      <c r="B157" s="275" t="s">
        <v>157</v>
      </c>
      <c r="C157" s="276" t="s">
        <v>157</v>
      </c>
      <c r="D157" s="274" t="s">
        <v>657</v>
      </c>
      <c r="E157" s="277">
        <v>14</v>
      </c>
      <c r="F157" s="277">
        <v>0</v>
      </c>
      <c r="G157" s="277">
        <v>4.08</v>
      </c>
      <c r="H157" s="278" t="s">
        <v>160</v>
      </c>
      <c r="I157" s="279" t="s">
        <v>160</v>
      </c>
      <c r="J157" s="274" t="s">
        <v>160</v>
      </c>
      <c r="K157" s="274" t="s">
        <v>159</v>
      </c>
      <c r="L157" s="27"/>
      <c r="M157" s="27"/>
    </row>
    <row r="158" spans="1:17" s="24" customFormat="1" ht="15">
      <c r="A158" s="274" t="s">
        <v>5</v>
      </c>
      <c r="B158" s="275" t="s">
        <v>256</v>
      </c>
      <c r="C158" s="276" t="s">
        <v>256</v>
      </c>
      <c r="D158" s="274" t="s">
        <v>119</v>
      </c>
      <c r="E158" s="277">
        <v>41.44</v>
      </c>
      <c r="F158" s="277">
        <v>41.44</v>
      </c>
      <c r="G158" s="277">
        <f>Tableau154[[#This Row],[Gross capacity (MW)]]*Tableau154[[#This Row],[EDF Stake (%)]]</f>
        <v>40.267247999999995</v>
      </c>
      <c r="H158" s="274" t="s">
        <v>160</v>
      </c>
      <c r="I158" s="275">
        <v>0.97170000000000001</v>
      </c>
      <c r="J158" s="274" t="s">
        <v>110</v>
      </c>
      <c r="K158" s="274" t="s">
        <v>5</v>
      </c>
      <c r="L158" s="27"/>
      <c r="M158" s="27"/>
    </row>
    <row r="159" spans="1:17" s="24" customFormat="1" ht="15">
      <c r="A159" s="274" t="s">
        <v>5</v>
      </c>
      <c r="B159" s="275" t="s">
        <v>257</v>
      </c>
      <c r="C159" s="276" t="s">
        <v>258</v>
      </c>
      <c r="D159" s="274" t="s">
        <v>147</v>
      </c>
      <c r="E159" s="277">
        <v>7.3</v>
      </c>
      <c r="F159" s="277">
        <v>7.3</v>
      </c>
      <c r="G159" s="277">
        <v>7.0934099999999995</v>
      </c>
      <c r="H159" s="274">
        <v>1999</v>
      </c>
      <c r="I159" s="275">
        <v>0.97170000000000001</v>
      </c>
      <c r="J159" s="274" t="s">
        <v>110</v>
      </c>
      <c r="K159" s="274" t="s">
        <v>5</v>
      </c>
      <c r="L159" s="27"/>
      <c r="M159" s="27"/>
    </row>
    <row r="160" spans="1:17" s="24" customFormat="1" ht="15">
      <c r="A160" s="274" t="s">
        <v>81</v>
      </c>
      <c r="B160" s="275" t="s">
        <v>195</v>
      </c>
      <c r="C160" s="276" t="s">
        <v>195</v>
      </c>
      <c r="D160" s="274" t="s">
        <v>71</v>
      </c>
      <c r="E160" s="277">
        <v>70.364000000000004</v>
      </c>
      <c r="F160" s="277">
        <v>70.364000000000004</v>
      </c>
      <c r="G160" s="277">
        <v>68.372698800000009</v>
      </c>
      <c r="H160" s="280"/>
      <c r="I160" s="281">
        <v>0.97170000000000001</v>
      </c>
      <c r="J160" s="274" t="s">
        <v>110</v>
      </c>
      <c r="K160" s="274" t="s">
        <v>5</v>
      </c>
      <c r="L160" s="27"/>
      <c r="M160" s="27"/>
    </row>
    <row r="161" spans="1:13" s="24" customFormat="1" ht="15">
      <c r="A161" s="274" t="s">
        <v>224</v>
      </c>
      <c r="B161" s="275" t="s">
        <v>93</v>
      </c>
      <c r="C161" s="276" t="s">
        <v>261</v>
      </c>
      <c r="D161" s="274" t="s">
        <v>657</v>
      </c>
      <c r="E161" s="277">
        <v>12.25</v>
      </c>
      <c r="F161" s="277">
        <v>12.25</v>
      </c>
      <c r="G161" s="277">
        <v>8.4071750000000005</v>
      </c>
      <c r="H161" s="274">
        <v>2019</v>
      </c>
      <c r="I161" s="275">
        <v>0.68630000000000002</v>
      </c>
      <c r="J161" s="274" t="s">
        <v>110</v>
      </c>
      <c r="K161" s="274" t="s">
        <v>700</v>
      </c>
      <c r="L161" s="27"/>
      <c r="M161" s="27"/>
    </row>
    <row r="162" spans="1:13" s="24" customFormat="1" ht="15">
      <c r="A162" s="274" t="s">
        <v>67</v>
      </c>
      <c r="B162" s="275" t="s">
        <v>93</v>
      </c>
      <c r="C162" s="276" t="s">
        <v>262</v>
      </c>
      <c r="D162" s="274" t="s">
        <v>657</v>
      </c>
      <c r="E162" s="277">
        <v>2.2000000000000002</v>
      </c>
      <c r="F162" s="277">
        <v>2.2000000000000002</v>
      </c>
      <c r="G162" s="277">
        <v>0.8265491088750021</v>
      </c>
      <c r="H162" s="278">
        <v>2021</v>
      </c>
      <c r="I162" s="281">
        <v>0.37746499999999999</v>
      </c>
      <c r="J162" s="274" t="s">
        <v>110</v>
      </c>
      <c r="K162" s="274" t="s">
        <v>700</v>
      </c>
      <c r="L162" s="27"/>
      <c r="M162" s="27"/>
    </row>
    <row r="163" spans="1:13" s="24" customFormat="1" ht="15">
      <c r="A163" s="274" t="s">
        <v>52</v>
      </c>
      <c r="B163" s="275" t="s">
        <v>145</v>
      </c>
      <c r="C163" s="276" t="s">
        <v>263</v>
      </c>
      <c r="D163" s="274" t="s">
        <v>131</v>
      </c>
      <c r="E163" s="277">
        <v>72.400000000000006</v>
      </c>
      <c r="F163" s="277">
        <v>72.400000000000006</v>
      </c>
      <c r="G163" s="277">
        <v>72.400000000000006</v>
      </c>
      <c r="H163" s="274">
        <v>1926</v>
      </c>
      <c r="I163" s="275">
        <v>1</v>
      </c>
      <c r="J163" s="274" t="s">
        <v>110</v>
      </c>
      <c r="K163" s="274" t="s">
        <v>3</v>
      </c>
      <c r="L163" s="27"/>
      <c r="M163" s="27"/>
    </row>
    <row r="164" spans="1:13" s="24" customFormat="1" ht="15">
      <c r="A164" s="274" t="s">
        <v>52</v>
      </c>
      <c r="B164" s="275" t="s">
        <v>264</v>
      </c>
      <c r="C164" s="276" t="s">
        <v>97</v>
      </c>
      <c r="D164" s="274" t="s">
        <v>129</v>
      </c>
      <c r="E164" s="277">
        <v>10</v>
      </c>
      <c r="F164" s="277">
        <v>10</v>
      </c>
      <c r="G164" s="277">
        <v>4.5206400000000002</v>
      </c>
      <c r="H164" s="280">
        <v>2016</v>
      </c>
      <c r="I164" s="281">
        <v>0.4521</v>
      </c>
      <c r="J164" s="274" t="s">
        <v>110</v>
      </c>
      <c r="K164" s="274" t="s">
        <v>159</v>
      </c>
      <c r="L164" s="27"/>
      <c r="M164" s="27"/>
    </row>
    <row r="165" spans="1:13" s="24" customFormat="1" ht="15">
      <c r="A165" s="274" t="s">
        <v>52</v>
      </c>
      <c r="B165" s="275" t="s">
        <v>264</v>
      </c>
      <c r="C165" s="276" t="s">
        <v>97</v>
      </c>
      <c r="D165" s="274" t="s">
        <v>265</v>
      </c>
      <c r="E165" s="277">
        <v>1.5</v>
      </c>
      <c r="F165" s="277">
        <v>1</v>
      </c>
      <c r="G165" s="277">
        <v>0.88639999999999997</v>
      </c>
      <c r="H165" s="274">
        <v>2016</v>
      </c>
      <c r="I165" s="275">
        <v>0.59089999999999998</v>
      </c>
      <c r="J165" s="274" t="s">
        <v>110</v>
      </c>
      <c r="K165" s="274" t="s">
        <v>159</v>
      </c>
      <c r="L165" s="27"/>
      <c r="M165" s="27"/>
    </row>
    <row r="166" spans="1:13" s="24" customFormat="1" ht="15">
      <c r="A166" s="274" t="s">
        <v>52</v>
      </c>
      <c r="B166" s="275" t="s">
        <v>264</v>
      </c>
      <c r="C166" s="276" t="s">
        <v>97</v>
      </c>
      <c r="D166" s="274" t="s">
        <v>71</v>
      </c>
      <c r="E166" s="277">
        <v>0.49</v>
      </c>
      <c r="F166" s="277">
        <v>0</v>
      </c>
      <c r="G166" s="277">
        <v>0.15101600000000004</v>
      </c>
      <c r="H166" s="278" t="s">
        <v>160</v>
      </c>
      <c r="I166" s="279">
        <v>0.31009999999999999</v>
      </c>
      <c r="J166" s="274" t="s">
        <v>138</v>
      </c>
      <c r="K166" s="274" t="s">
        <v>159</v>
      </c>
      <c r="L166" s="27"/>
      <c r="M166" s="27"/>
    </row>
    <row r="167" spans="1:13" s="24" customFormat="1" ht="15">
      <c r="A167" s="274" t="s">
        <v>52</v>
      </c>
      <c r="B167" s="275" t="s">
        <v>264</v>
      </c>
      <c r="C167" s="276" t="s">
        <v>97</v>
      </c>
      <c r="D167" s="274" t="s">
        <v>131</v>
      </c>
      <c r="E167" s="277">
        <v>0.4</v>
      </c>
      <c r="F167" s="277">
        <v>0.4</v>
      </c>
      <c r="G167" s="277">
        <v>0.35440000000000005</v>
      </c>
      <c r="H167" s="278">
        <v>2019</v>
      </c>
      <c r="I167" s="279">
        <v>0.88600000000000001</v>
      </c>
      <c r="J167" s="274" t="s">
        <v>110</v>
      </c>
      <c r="K167" s="274" t="s">
        <v>159</v>
      </c>
      <c r="L167" s="27"/>
      <c r="M167" s="27"/>
    </row>
    <row r="168" spans="1:13" s="20" customFormat="1" ht="15" customHeight="1">
      <c r="A168" s="274" t="s">
        <v>266</v>
      </c>
      <c r="B168" s="275" t="s">
        <v>264</v>
      </c>
      <c r="C168" s="276" t="s">
        <v>97</v>
      </c>
      <c r="D168" s="274" t="s">
        <v>131</v>
      </c>
      <c r="E168" s="277">
        <v>33.869999999999997</v>
      </c>
      <c r="F168" s="277">
        <v>0</v>
      </c>
      <c r="G168" s="277">
        <v>11.390480999999999</v>
      </c>
      <c r="H168" s="280" t="s">
        <v>160</v>
      </c>
      <c r="I168" s="281">
        <v>0.33629999999999999</v>
      </c>
      <c r="J168" s="274" t="s">
        <v>138</v>
      </c>
      <c r="K168" s="274" t="s">
        <v>159</v>
      </c>
      <c r="L168" s="23"/>
      <c r="M168" s="23"/>
    </row>
    <row r="169" spans="1:13" s="20" customFormat="1" ht="15" customHeight="1">
      <c r="A169" s="274" t="s">
        <v>52</v>
      </c>
      <c r="B169" s="275" t="s">
        <v>264</v>
      </c>
      <c r="C169" s="276" t="s">
        <v>97</v>
      </c>
      <c r="D169" s="274" t="s">
        <v>71</v>
      </c>
      <c r="E169" s="277">
        <v>0.82</v>
      </c>
      <c r="F169" s="277">
        <v>0.82</v>
      </c>
      <c r="G169" s="277">
        <v>0.72651999999999994</v>
      </c>
      <c r="H169" s="274" t="s">
        <v>160</v>
      </c>
      <c r="I169" s="275">
        <v>0.88600000000000001</v>
      </c>
      <c r="J169" s="274" t="s">
        <v>110</v>
      </c>
      <c r="K169" s="274" t="s">
        <v>159</v>
      </c>
      <c r="L169" s="23"/>
      <c r="M169" s="23"/>
    </row>
    <row r="170" spans="1:13" s="20" customFormat="1" ht="15" customHeight="1">
      <c r="A170" s="274" t="s">
        <v>52</v>
      </c>
      <c r="B170" s="275" t="s">
        <v>264</v>
      </c>
      <c r="C170" s="276" t="s">
        <v>97</v>
      </c>
      <c r="D170" s="274" t="s">
        <v>657</v>
      </c>
      <c r="E170" s="277">
        <v>6.15</v>
      </c>
      <c r="F170" s="277">
        <v>0</v>
      </c>
      <c r="G170" s="277">
        <v>1.9057599999999999</v>
      </c>
      <c r="H170" s="280" t="s">
        <v>160</v>
      </c>
      <c r="I170" s="281">
        <v>0.31019999999999998</v>
      </c>
      <c r="J170" s="274" t="s">
        <v>138</v>
      </c>
      <c r="K170" s="274" t="s">
        <v>159</v>
      </c>
      <c r="L170" s="23"/>
      <c r="M170" s="23"/>
    </row>
    <row r="171" spans="1:13" customFormat="1" ht="15" customHeight="1">
      <c r="A171" s="274" t="s">
        <v>5</v>
      </c>
      <c r="B171" s="275" t="s">
        <v>755</v>
      </c>
      <c r="C171" s="276" t="s">
        <v>756</v>
      </c>
      <c r="D171" s="274" t="s">
        <v>129</v>
      </c>
      <c r="E171" s="277">
        <v>0.99</v>
      </c>
      <c r="F171" s="277">
        <v>0.99</v>
      </c>
      <c r="G171" s="277">
        <v>0.96198300000000003</v>
      </c>
      <c r="H171" s="274"/>
      <c r="I171" s="281">
        <v>0.97170000000000001</v>
      </c>
      <c r="J171" s="274" t="s">
        <v>110</v>
      </c>
      <c r="K171" s="274" t="s">
        <v>5</v>
      </c>
      <c r="L171" s="28"/>
      <c r="M171" s="28"/>
    </row>
    <row r="172" spans="1:13" customFormat="1" ht="15" customHeight="1">
      <c r="A172" s="274" t="s">
        <v>267</v>
      </c>
      <c r="B172" s="275" t="s">
        <v>268</v>
      </c>
      <c r="C172" s="276" t="s">
        <v>268</v>
      </c>
      <c r="D172" s="274" t="s">
        <v>71</v>
      </c>
      <c r="E172" s="277">
        <v>8.8000000000000007</v>
      </c>
      <c r="F172" s="277">
        <v>0</v>
      </c>
      <c r="G172" s="277">
        <v>7.9</v>
      </c>
      <c r="H172" s="274" t="s">
        <v>160</v>
      </c>
      <c r="I172" s="275">
        <v>0.15978000000000001</v>
      </c>
      <c r="J172" s="274" t="s">
        <v>656</v>
      </c>
      <c r="K172" s="274" t="s">
        <v>159</v>
      </c>
      <c r="L172" s="28"/>
      <c r="M172" s="28"/>
    </row>
    <row r="173" spans="1:13" customFormat="1" ht="15" customHeight="1">
      <c r="A173" s="274" t="s">
        <v>267</v>
      </c>
      <c r="B173" s="275" t="s">
        <v>268</v>
      </c>
      <c r="C173" s="276" t="s">
        <v>268</v>
      </c>
      <c r="D173" s="274" t="s">
        <v>131</v>
      </c>
      <c r="E173" s="277">
        <v>80.75</v>
      </c>
      <c r="F173" s="277">
        <v>0</v>
      </c>
      <c r="G173" s="277">
        <v>12.887782999999997</v>
      </c>
      <c r="H173" s="280" t="s">
        <v>160</v>
      </c>
      <c r="I173" s="281">
        <v>0.16</v>
      </c>
      <c r="J173" s="274" t="s">
        <v>656</v>
      </c>
      <c r="K173" s="274" t="s">
        <v>159</v>
      </c>
      <c r="L173" s="28"/>
      <c r="M173" s="28"/>
    </row>
    <row r="174" spans="1:13" customFormat="1" ht="15" customHeight="1">
      <c r="A174" s="274" t="s">
        <v>267</v>
      </c>
      <c r="B174" s="275" t="s">
        <v>268</v>
      </c>
      <c r="C174" s="276" t="s">
        <v>268</v>
      </c>
      <c r="D174" s="274" t="s">
        <v>230</v>
      </c>
      <c r="E174" s="277">
        <v>110</v>
      </c>
      <c r="F174" s="277">
        <v>0</v>
      </c>
      <c r="G174" s="277">
        <v>17.600000000000001</v>
      </c>
      <c r="H174" s="274" t="s">
        <v>160</v>
      </c>
      <c r="I174" s="275">
        <v>0.16</v>
      </c>
      <c r="J174" s="274" t="s">
        <v>656</v>
      </c>
      <c r="K174" s="274" t="s">
        <v>159</v>
      </c>
      <c r="L174" s="28"/>
      <c r="M174" s="28"/>
    </row>
    <row r="175" spans="1:13" s="20" customFormat="1" ht="15" customHeight="1">
      <c r="A175" s="274" t="s">
        <v>267</v>
      </c>
      <c r="B175" s="275" t="s">
        <v>268</v>
      </c>
      <c r="C175" s="276" t="s">
        <v>268</v>
      </c>
      <c r="D175" s="274" t="s">
        <v>260</v>
      </c>
      <c r="E175" s="277">
        <v>116.38</v>
      </c>
      <c r="F175" s="277">
        <v>0</v>
      </c>
      <c r="G175" s="277">
        <v>18.620799999999999</v>
      </c>
      <c r="H175" s="280" t="s">
        <v>160</v>
      </c>
      <c r="I175" s="281">
        <v>0.16</v>
      </c>
      <c r="J175" s="274" t="s">
        <v>656</v>
      </c>
      <c r="K175" s="274" t="s">
        <v>159</v>
      </c>
      <c r="L175" s="23"/>
      <c r="M175" s="23"/>
    </row>
    <row r="176" spans="1:13" s="20" customFormat="1" ht="15" customHeight="1">
      <c r="A176" s="274" t="s">
        <v>67</v>
      </c>
      <c r="B176" s="275" t="s">
        <v>93</v>
      </c>
      <c r="C176" s="276" t="s">
        <v>269</v>
      </c>
      <c r="D176" s="274" t="s">
        <v>657</v>
      </c>
      <c r="E176" s="277">
        <v>3.5</v>
      </c>
      <c r="F176" s="277">
        <v>3.5</v>
      </c>
      <c r="G176" s="277">
        <v>2.3981761088750022</v>
      </c>
      <c r="H176" s="274">
        <v>2020</v>
      </c>
      <c r="I176" s="275">
        <v>0.68630000000000002</v>
      </c>
      <c r="J176" s="274" t="s">
        <v>110</v>
      </c>
      <c r="K176" s="274" t="s">
        <v>700</v>
      </c>
      <c r="L176" s="23"/>
      <c r="M176" s="23"/>
    </row>
    <row r="177" spans="1:13" s="20" customFormat="1" ht="15" customHeight="1">
      <c r="A177" s="274" t="s">
        <v>5</v>
      </c>
      <c r="B177" s="275" t="s">
        <v>117</v>
      </c>
      <c r="C177" s="276" t="s">
        <v>270</v>
      </c>
      <c r="D177" s="274" t="s">
        <v>119</v>
      </c>
      <c r="E177" s="277">
        <v>4.5199999999999996</v>
      </c>
      <c r="F177" s="277">
        <v>4.5199999999999996</v>
      </c>
      <c r="G177" s="277">
        <v>4.3920839999999997</v>
      </c>
      <c r="H177" s="280">
        <v>2011</v>
      </c>
      <c r="I177" s="281">
        <v>0.97170000000000001</v>
      </c>
      <c r="J177" s="274" t="s">
        <v>110</v>
      </c>
      <c r="K177" s="274" t="s">
        <v>5</v>
      </c>
      <c r="L177" s="23"/>
      <c r="M177" s="23"/>
    </row>
    <row r="178" spans="1:13" s="20" customFormat="1" ht="15" customHeight="1">
      <c r="A178" s="274" t="s">
        <v>67</v>
      </c>
      <c r="B178" s="275" t="s">
        <v>93</v>
      </c>
      <c r="C178" s="276" t="s">
        <v>271</v>
      </c>
      <c r="D178" s="274" t="s">
        <v>657</v>
      </c>
      <c r="E178" s="277">
        <v>6.6</v>
      </c>
      <c r="F178" s="277">
        <v>6.6</v>
      </c>
      <c r="G178" s="277">
        <v>2.3062119088750022</v>
      </c>
      <c r="H178" s="274">
        <v>2017</v>
      </c>
      <c r="I178" s="275">
        <v>0.35001300000000002</v>
      </c>
      <c r="J178" s="274" t="s">
        <v>110</v>
      </c>
      <c r="K178" s="274" t="s">
        <v>700</v>
      </c>
      <c r="L178" s="23"/>
      <c r="M178" s="23"/>
    </row>
    <row r="179" spans="1:13" s="20" customFormat="1" ht="15" customHeight="1">
      <c r="A179" s="274" t="s">
        <v>67</v>
      </c>
      <c r="B179" s="275" t="s">
        <v>93</v>
      </c>
      <c r="C179" s="276" t="s">
        <v>272</v>
      </c>
      <c r="D179" s="274" t="s">
        <v>657</v>
      </c>
      <c r="E179" s="277">
        <v>4.4000000000000004</v>
      </c>
      <c r="F179" s="277">
        <v>4.4000000000000004</v>
      </c>
      <c r="G179" s="277">
        <v>1.5361833088750023</v>
      </c>
      <c r="H179" s="278">
        <v>2021</v>
      </c>
      <c r="I179" s="279">
        <v>0.35001300000000002</v>
      </c>
      <c r="J179" s="274" t="s">
        <v>110</v>
      </c>
      <c r="K179" s="274" t="s">
        <v>700</v>
      </c>
      <c r="L179" s="23"/>
      <c r="M179" s="23"/>
    </row>
    <row r="180" spans="1:13" s="20" customFormat="1" ht="15" customHeight="1">
      <c r="A180" s="274" t="s">
        <v>67</v>
      </c>
      <c r="B180" s="275" t="s">
        <v>93</v>
      </c>
      <c r="C180" s="276" t="s">
        <v>273</v>
      </c>
      <c r="D180" s="274" t="s">
        <v>657</v>
      </c>
      <c r="E180" s="277">
        <v>3.6</v>
      </c>
      <c r="F180" s="277">
        <v>3.6</v>
      </c>
      <c r="G180" s="277">
        <v>1.2561729088750022</v>
      </c>
      <c r="H180" s="274">
        <v>2023</v>
      </c>
      <c r="I180" s="275">
        <v>0.35001300000000002</v>
      </c>
      <c r="J180" s="274" t="s">
        <v>110</v>
      </c>
      <c r="K180" s="274" t="s">
        <v>700</v>
      </c>
      <c r="L180" s="23"/>
      <c r="M180" s="23"/>
    </row>
    <row r="181" spans="1:13" s="20" customFormat="1" ht="15" customHeight="1">
      <c r="A181" s="274" t="s">
        <v>5</v>
      </c>
      <c r="B181" s="275" t="s">
        <v>133</v>
      </c>
      <c r="C181" s="276" t="s">
        <v>274</v>
      </c>
      <c r="D181" s="274" t="s">
        <v>657</v>
      </c>
      <c r="E181" s="277">
        <v>12</v>
      </c>
      <c r="F181" s="277">
        <v>12</v>
      </c>
      <c r="G181" s="277">
        <v>5.9471999999999996</v>
      </c>
      <c r="H181" s="280">
        <v>2005</v>
      </c>
      <c r="I181" s="281">
        <v>0.49559999999999998</v>
      </c>
      <c r="J181" s="274" t="s">
        <v>110</v>
      </c>
      <c r="K181" s="274" t="s">
        <v>5</v>
      </c>
      <c r="L181" s="23"/>
      <c r="M181" s="23"/>
    </row>
    <row r="182" spans="1:13" s="20" customFormat="1" ht="15" customHeight="1">
      <c r="A182" s="274" t="s">
        <v>5</v>
      </c>
      <c r="B182" s="275" t="s">
        <v>133</v>
      </c>
      <c r="C182" s="276" t="s">
        <v>275</v>
      </c>
      <c r="D182" s="274" t="s">
        <v>657</v>
      </c>
      <c r="E182" s="277">
        <v>14.4</v>
      </c>
      <c r="F182" s="277">
        <v>14.4</v>
      </c>
      <c r="G182" s="277">
        <v>7.1366399999999999</v>
      </c>
      <c r="H182" s="274">
        <v>2002</v>
      </c>
      <c r="I182" s="281">
        <v>0.49559999999999998</v>
      </c>
      <c r="J182" s="274" t="s">
        <v>110</v>
      </c>
      <c r="K182" s="274" t="s">
        <v>5</v>
      </c>
      <c r="L182" s="23"/>
      <c r="M182" s="23"/>
    </row>
    <row r="183" spans="1:13" s="20" customFormat="1" ht="15" customHeight="1">
      <c r="A183" s="274" t="s">
        <v>5</v>
      </c>
      <c r="B183" s="275" t="s">
        <v>108</v>
      </c>
      <c r="C183" s="276" t="s">
        <v>276</v>
      </c>
      <c r="D183" s="274" t="s">
        <v>71</v>
      </c>
      <c r="E183" s="277">
        <v>0.93959999999999999</v>
      </c>
      <c r="F183" s="277">
        <v>0.93959999999999999</v>
      </c>
      <c r="G183" s="277">
        <v>0.46566575999999998</v>
      </c>
      <c r="H183" s="280">
        <v>2011</v>
      </c>
      <c r="I183" s="281">
        <v>0.49559999999999998</v>
      </c>
      <c r="J183" s="274" t="s">
        <v>110</v>
      </c>
      <c r="K183" s="274" t="s">
        <v>5</v>
      </c>
      <c r="L183" s="23"/>
      <c r="M183" s="23"/>
    </row>
    <row r="184" spans="1:13" ht="15" customHeight="1">
      <c r="A184" s="274" t="s">
        <v>4</v>
      </c>
      <c r="B184" s="275" t="s">
        <v>277</v>
      </c>
      <c r="C184" s="276" t="s">
        <v>278</v>
      </c>
      <c r="D184" s="274" t="s">
        <v>657</v>
      </c>
      <c r="E184" s="277">
        <v>144</v>
      </c>
      <c r="F184" s="277">
        <v>0</v>
      </c>
      <c r="G184" s="277">
        <v>43.2</v>
      </c>
      <c r="H184" s="274" t="s">
        <v>160</v>
      </c>
      <c r="I184" s="275">
        <v>0.2</v>
      </c>
      <c r="J184" s="274" t="s">
        <v>138</v>
      </c>
      <c r="K184" s="274" t="s">
        <v>3</v>
      </c>
      <c r="L184" s="89"/>
      <c r="M184" s="89"/>
    </row>
    <row r="185" spans="1:13" s="20" customFormat="1" ht="15" customHeight="1">
      <c r="A185" s="274" t="s">
        <v>4</v>
      </c>
      <c r="B185" s="275" t="s">
        <v>277</v>
      </c>
      <c r="C185" s="276" t="s">
        <v>279</v>
      </c>
      <c r="D185" s="274" t="s">
        <v>657</v>
      </c>
      <c r="E185" s="277">
        <v>68</v>
      </c>
      <c r="F185" s="277">
        <v>0</v>
      </c>
      <c r="G185" s="277">
        <v>18.8</v>
      </c>
      <c r="H185" s="280" t="s">
        <v>160</v>
      </c>
      <c r="I185" s="281">
        <v>0.2</v>
      </c>
      <c r="J185" s="274" t="s">
        <v>138</v>
      </c>
      <c r="K185" s="274" t="s">
        <v>3</v>
      </c>
      <c r="L185" s="23"/>
      <c r="M185" s="23"/>
    </row>
    <row r="186" spans="1:13" s="20" customFormat="1" ht="15" customHeight="1">
      <c r="A186" s="274" t="s">
        <v>5</v>
      </c>
      <c r="B186" s="275" t="s">
        <v>108</v>
      </c>
      <c r="C186" s="276" t="s">
        <v>280</v>
      </c>
      <c r="D186" s="274" t="s">
        <v>71</v>
      </c>
      <c r="E186" s="277">
        <v>0.50148999999999999</v>
      </c>
      <c r="F186" s="277">
        <v>0.50148999999999999</v>
      </c>
      <c r="G186" s="277">
        <v>0.24852701002799998</v>
      </c>
      <c r="H186" s="274">
        <v>2011</v>
      </c>
      <c r="I186" s="275">
        <v>0.4955772</v>
      </c>
      <c r="J186" s="274" t="s">
        <v>110</v>
      </c>
      <c r="K186" s="274" t="s">
        <v>5</v>
      </c>
      <c r="L186" s="23"/>
      <c r="M186" s="23"/>
    </row>
    <row r="187" spans="1:13" s="20" customFormat="1" ht="15" customHeight="1">
      <c r="A187" s="274" t="s">
        <v>67</v>
      </c>
      <c r="B187" s="275" t="s">
        <v>93</v>
      </c>
      <c r="C187" s="276" t="s">
        <v>281</v>
      </c>
      <c r="D187" s="274" t="s">
        <v>657</v>
      </c>
      <c r="E187" s="277">
        <v>6.9</v>
      </c>
      <c r="F187" s="277">
        <v>6.9</v>
      </c>
      <c r="G187" s="277">
        <v>4.7354700000000003</v>
      </c>
      <c r="H187" s="274">
        <v>2009</v>
      </c>
      <c r="I187" s="275">
        <v>0.68630000000000002</v>
      </c>
      <c r="J187" s="274" t="s">
        <v>110</v>
      </c>
      <c r="K187" s="274" t="s">
        <v>700</v>
      </c>
      <c r="L187" s="23"/>
      <c r="M187" s="23"/>
    </row>
    <row r="188" spans="1:13" s="20" customFormat="1" ht="15" customHeight="1">
      <c r="A188" s="274" t="s">
        <v>67</v>
      </c>
      <c r="B188" s="275" t="s">
        <v>93</v>
      </c>
      <c r="C188" s="276" t="s">
        <v>282</v>
      </c>
      <c r="D188" s="274" t="s">
        <v>657</v>
      </c>
      <c r="E188" s="277">
        <v>10.8</v>
      </c>
      <c r="F188" s="277">
        <v>10.8</v>
      </c>
      <c r="G188" s="277">
        <v>7.4081661088750028</v>
      </c>
      <c r="H188" s="280">
        <v>2018</v>
      </c>
      <c r="I188" s="281">
        <v>0.68630000000000002</v>
      </c>
      <c r="J188" s="274" t="s">
        <v>110</v>
      </c>
      <c r="K188" s="274" t="s">
        <v>700</v>
      </c>
      <c r="L188" s="23"/>
      <c r="M188" s="23"/>
    </row>
    <row r="189" spans="1:13" s="20" customFormat="1" ht="15" customHeight="1">
      <c r="A189" s="274" t="s">
        <v>52</v>
      </c>
      <c r="B189" s="275" t="s">
        <v>145</v>
      </c>
      <c r="C189" s="276" t="s">
        <v>283</v>
      </c>
      <c r="D189" s="274" t="s">
        <v>131</v>
      </c>
      <c r="E189" s="277">
        <v>175</v>
      </c>
      <c r="F189" s="277">
        <v>175</v>
      </c>
      <c r="G189" s="277">
        <v>175</v>
      </c>
      <c r="H189" s="274">
        <v>1956</v>
      </c>
      <c r="I189" s="275">
        <v>1</v>
      </c>
      <c r="J189" s="274" t="s">
        <v>110</v>
      </c>
      <c r="K189" s="274" t="s">
        <v>3</v>
      </c>
      <c r="L189" s="23"/>
      <c r="M189" s="23"/>
    </row>
    <row r="190" spans="1:13" s="20" customFormat="1" ht="15" customHeight="1">
      <c r="A190" s="274" t="s">
        <v>52</v>
      </c>
      <c r="B190" s="275" t="s">
        <v>145</v>
      </c>
      <c r="C190" s="276" t="s">
        <v>284</v>
      </c>
      <c r="D190" s="274" t="s">
        <v>162</v>
      </c>
      <c r="E190" s="277">
        <v>1330</v>
      </c>
      <c r="F190" s="277">
        <v>1330</v>
      </c>
      <c r="G190" s="277">
        <v>1330</v>
      </c>
      <c r="H190" s="280">
        <v>1986</v>
      </c>
      <c r="I190" s="281">
        <v>1</v>
      </c>
      <c r="J190" s="274" t="s">
        <v>110</v>
      </c>
      <c r="K190" s="274" t="s">
        <v>3</v>
      </c>
      <c r="L190" s="23"/>
      <c r="M190" s="23"/>
    </row>
    <row r="191" spans="1:13" s="20" customFormat="1" ht="15" customHeight="1">
      <c r="A191" s="274" t="s">
        <v>52</v>
      </c>
      <c r="B191" s="275" t="s">
        <v>145</v>
      </c>
      <c r="C191" s="276" t="s">
        <v>285</v>
      </c>
      <c r="D191" s="274" t="s">
        <v>162</v>
      </c>
      <c r="E191" s="277">
        <v>1330</v>
      </c>
      <c r="F191" s="277">
        <v>1330</v>
      </c>
      <c r="G191" s="277">
        <v>1330</v>
      </c>
      <c r="H191" s="274">
        <v>1987</v>
      </c>
      <c r="I191" s="275">
        <v>1</v>
      </c>
      <c r="J191" s="274" t="s">
        <v>110</v>
      </c>
      <c r="K191" s="274" t="s">
        <v>3</v>
      </c>
      <c r="L191" s="23"/>
      <c r="M191" s="23"/>
    </row>
    <row r="192" spans="1:13" s="20" customFormat="1" ht="15" customHeight="1">
      <c r="A192" s="274" t="s">
        <v>52</v>
      </c>
      <c r="B192" s="275" t="s">
        <v>145</v>
      </c>
      <c r="C192" s="276" t="s">
        <v>815</v>
      </c>
      <c r="D192" s="274" t="s">
        <v>162</v>
      </c>
      <c r="E192" s="277">
        <v>1600</v>
      </c>
      <c r="F192" s="277">
        <v>1600</v>
      </c>
      <c r="G192" s="277">
        <v>1600</v>
      </c>
      <c r="H192" s="274">
        <v>2026</v>
      </c>
      <c r="I192" s="275">
        <v>1</v>
      </c>
      <c r="J192" s="274" t="s">
        <v>110</v>
      </c>
      <c r="K192" s="274" t="s">
        <v>3</v>
      </c>
      <c r="L192" s="23"/>
      <c r="M192" s="23"/>
    </row>
    <row r="193" spans="1:13" s="20" customFormat="1" ht="15" customHeight="1">
      <c r="A193" s="274" t="s">
        <v>67</v>
      </c>
      <c r="B193" s="275" t="s">
        <v>93</v>
      </c>
      <c r="C193" s="276" t="s">
        <v>757</v>
      </c>
      <c r="D193" s="274" t="s">
        <v>657</v>
      </c>
      <c r="E193" s="277">
        <v>21</v>
      </c>
      <c r="F193" s="277">
        <v>21</v>
      </c>
      <c r="G193" s="277">
        <v>7.3463991088750022</v>
      </c>
      <c r="H193" s="280">
        <v>2025</v>
      </c>
      <c r="I193" s="281">
        <v>0.35001300000000002</v>
      </c>
      <c r="J193" s="274" t="s">
        <v>110</v>
      </c>
      <c r="K193" s="274" t="s">
        <v>700</v>
      </c>
      <c r="L193" s="23"/>
      <c r="M193" s="23"/>
    </row>
    <row r="194" spans="1:13" s="20" customFormat="1" ht="15" customHeight="1">
      <c r="A194" s="274" t="s">
        <v>5</v>
      </c>
      <c r="B194" s="275" t="s">
        <v>117</v>
      </c>
      <c r="C194" s="276" t="s">
        <v>286</v>
      </c>
      <c r="D194" s="274" t="s">
        <v>119</v>
      </c>
      <c r="E194" s="277">
        <v>0.53</v>
      </c>
      <c r="F194" s="277">
        <v>0.53</v>
      </c>
      <c r="G194" s="277">
        <v>0.51500100000000004</v>
      </c>
      <c r="H194" s="280">
        <v>2020</v>
      </c>
      <c r="I194" s="281">
        <v>0.97170000000000001</v>
      </c>
      <c r="J194" s="274" t="s">
        <v>110</v>
      </c>
      <c r="K194" s="274" t="s">
        <v>5</v>
      </c>
      <c r="L194" s="23"/>
      <c r="M194" s="23"/>
    </row>
    <row r="195" spans="1:13" s="20" customFormat="1" ht="15" customHeight="1">
      <c r="A195" s="274" t="s">
        <v>67</v>
      </c>
      <c r="B195" s="275" t="s">
        <v>93</v>
      </c>
      <c r="C195" s="276" t="s">
        <v>287</v>
      </c>
      <c r="D195" s="274" t="s">
        <v>657</v>
      </c>
      <c r="E195" s="277">
        <v>16.100000000000001</v>
      </c>
      <c r="F195" s="277">
        <v>16.100000000000001</v>
      </c>
      <c r="G195" s="277">
        <v>11.045556108875003</v>
      </c>
      <c r="H195" s="280">
        <v>2010</v>
      </c>
      <c r="I195" s="281">
        <v>0.68630000000000002</v>
      </c>
      <c r="J195" s="274" t="s">
        <v>110</v>
      </c>
      <c r="K195" s="274" t="s">
        <v>700</v>
      </c>
      <c r="L195" s="23"/>
      <c r="M195" s="23"/>
    </row>
    <row r="196" spans="1:13" s="20" customFormat="1" ht="15" customHeight="1">
      <c r="A196" s="274" t="s">
        <v>67</v>
      </c>
      <c r="B196" s="275" t="s">
        <v>93</v>
      </c>
      <c r="C196" s="276" t="s">
        <v>288</v>
      </c>
      <c r="D196" s="274" t="s">
        <v>657</v>
      </c>
      <c r="E196" s="277">
        <v>7.05</v>
      </c>
      <c r="F196" s="277">
        <v>7.05</v>
      </c>
      <c r="G196" s="277">
        <v>4.8384150000000004</v>
      </c>
      <c r="H196" s="274">
        <v>2017</v>
      </c>
      <c r="I196" s="275">
        <v>0.68630000000000002</v>
      </c>
      <c r="J196" s="274" t="s">
        <v>110</v>
      </c>
      <c r="K196" s="274" t="s">
        <v>700</v>
      </c>
      <c r="L196" s="23"/>
      <c r="M196" s="23"/>
    </row>
    <row r="197" spans="1:13" s="20" customFormat="1" ht="15" customHeight="1">
      <c r="A197" s="274" t="s">
        <v>67</v>
      </c>
      <c r="B197" s="275" t="s">
        <v>93</v>
      </c>
      <c r="C197" s="276" t="s">
        <v>289</v>
      </c>
      <c r="D197" s="274" t="s">
        <v>131</v>
      </c>
      <c r="E197" s="277">
        <v>0.8</v>
      </c>
      <c r="F197" s="277">
        <v>0.8</v>
      </c>
      <c r="G197" s="277">
        <v>0.54904000000000008</v>
      </c>
      <c r="H197" s="280">
        <v>1993</v>
      </c>
      <c r="I197" s="281">
        <v>0.68630000000000002</v>
      </c>
      <c r="J197" s="274" t="s">
        <v>110</v>
      </c>
      <c r="K197" s="274" t="s">
        <v>700</v>
      </c>
      <c r="L197" s="23"/>
      <c r="M197" s="23"/>
    </row>
    <row r="198" spans="1:13" s="20" customFormat="1" ht="15" customHeight="1">
      <c r="A198" s="274" t="s">
        <v>5</v>
      </c>
      <c r="B198" s="275" t="s">
        <v>133</v>
      </c>
      <c r="C198" s="276" t="s">
        <v>290</v>
      </c>
      <c r="D198" s="274" t="s">
        <v>657</v>
      </c>
      <c r="E198" s="277">
        <v>9.6</v>
      </c>
      <c r="F198" s="277">
        <v>9.6</v>
      </c>
      <c r="G198" s="277">
        <v>4.7577599999999993</v>
      </c>
      <c r="H198" s="274">
        <v>2001</v>
      </c>
      <c r="I198" s="281">
        <v>0.49559999999999998</v>
      </c>
      <c r="J198" s="274" t="s">
        <v>110</v>
      </c>
      <c r="K198" s="274" t="s">
        <v>5</v>
      </c>
      <c r="L198" s="23"/>
      <c r="M198" s="23"/>
    </row>
    <row r="199" spans="1:13" s="20" customFormat="1" ht="15" customHeight="1">
      <c r="A199" s="274" t="s">
        <v>5</v>
      </c>
      <c r="B199" s="275" t="s">
        <v>133</v>
      </c>
      <c r="C199" s="276" t="s">
        <v>291</v>
      </c>
      <c r="D199" s="274" t="s">
        <v>657</v>
      </c>
      <c r="E199" s="277">
        <v>17</v>
      </c>
      <c r="F199" s="277">
        <v>17</v>
      </c>
      <c r="G199" s="277">
        <v>8.4252000000000002</v>
      </c>
      <c r="H199" s="280">
        <v>2011</v>
      </c>
      <c r="I199" s="281">
        <v>0.49559999999999998</v>
      </c>
      <c r="J199" s="274" t="s">
        <v>110</v>
      </c>
      <c r="K199" s="274" t="s">
        <v>5</v>
      </c>
      <c r="L199" s="23"/>
      <c r="M199" s="23"/>
    </row>
    <row r="200" spans="1:13" s="20" customFormat="1" ht="15" customHeight="1">
      <c r="A200" s="274" t="s">
        <v>5</v>
      </c>
      <c r="B200" s="275" t="s">
        <v>133</v>
      </c>
      <c r="C200" s="276" t="s">
        <v>292</v>
      </c>
      <c r="D200" s="274" t="s">
        <v>657</v>
      </c>
      <c r="E200" s="277">
        <v>6.6</v>
      </c>
      <c r="F200" s="277">
        <v>6.6</v>
      </c>
      <c r="G200" s="277">
        <v>3.266259478124991</v>
      </c>
      <c r="H200" s="274">
        <v>2001</v>
      </c>
      <c r="I200" s="281">
        <v>0.49559999999999998</v>
      </c>
      <c r="J200" s="274" t="s">
        <v>110</v>
      </c>
      <c r="K200" s="274" t="s">
        <v>5</v>
      </c>
      <c r="L200" s="23"/>
      <c r="M200" s="23"/>
    </row>
    <row r="201" spans="1:13" s="25" customFormat="1" ht="15" customHeight="1">
      <c r="A201" s="274" t="s">
        <v>81</v>
      </c>
      <c r="B201" s="275" t="s">
        <v>195</v>
      </c>
      <c r="C201" s="276" t="s">
        <v>758</v>
      </c>
      <c r="D201" s="274" t="s">
        <v>119</v>
      </c>
      <c r="E201" s="277">
        <v>4.2</v>
      </c>
      <c r="F201" s="277">
        <v>4.2</v>
      </c>
      <c r="G201" s="277">
        <v>4.0811400000000004</v>
      </c>
      <c r="H201" s="280">
        <v>2001</v>
      </c>
      <c r="I201" s="281">
        <v>0.97170000000000001</v>
      </c>
      <c r="J201" s="274" t="s">
        <v>110</v>
      </c>
      <c r="K201" s="274" t="s">
        <v>5</v>
      </c>
      <c r="L201" s="23"/>
      <c r="M201" s="23"/>
    </row>
    <row r="202" spans="1:13" s="20" customFormat="1" ht="15" customHeight="1">
      <c r="A202" s="274" t="s">
        <v>5</v>
      </c>
      <c r="B202" s="275" t="s">
        <v>133</v>
      </c>
      <c r="C202" s="276" t="s">
        <v>293</v>
      </c>
      <c r="D202" s="274" t="s">
        <v>657</v>
      </c>
      <c r="E202" s="277">
        <v>9</v>
      </c>
      <c r="F202" s="277">
        <v>9</v>
      </c>
      <c r="G202" s="277">
        <v>4.4556994781249912</v>
      </c>
      <c r="H202" s="274">
        <v>2002</v>
      </c>
      <c r="I202" s="281">
        <v>0.49559999999999998</v>
      </c>
      <c r="J202" s="274" t="s">
        <v>110</v>
      </c>
      <c r="K202" s="274" t="s">
        <v>5</v>
      </c>
      <c r="L202" s="23"/>
      <c r="M202" s="23"/>
    </row>
    <row r="203" spans="1:13" s="20" customFormat="1" ht="15" customHeight="1">
      <c r="A203" s="274" t="s">
        <v>67</v>
      </c>
      <c r="B203" s="275" t="s">
        <v>93</v>
      </c>
      <c r="C203" s="276" t="s">
        <v>294</v>
      </c>
      <c r="D203" s="274" t="s">
        <v>657</v>
      </c>
      <c r="E203" s="277">
        <v>8.4</v>
      </c>
      <c r="F203" s="277">
        <v>8.4</v>
      </c>
      <c r="G203" s="277">
        <v>2.9362353088750024</v>
      </c>
      <c r="H203" s="278">
        <v>2022</v>
      </c>
      <c r="I203" s="279">
        <v>0.35001300000000002</v>
      </c>
      <c r="J203" s="274" t="s">
        <v>110</v>
      </c>
      <c r="K203" s="274" t="s">
        <v>700</v>
      </c>
      <c r="L203" s="23"/>
      <c r="M203" s="23"/>
    </row>
    <row r="204" spans="1:13" s="20" customFormat="1" ht="15" customHeight="1">
      <c r="A204" s="274" t="s">
        <v>5</v>
      </c>
      <c r="B204" s="275" t="s">
        <v>108</v>
      </c>
      <c r="C204" s="276" t="s">
        <v>295</v>
      </c>
      <c r="D204" s="274" t="s">
        <v>71</v>
      </c>
      <c r="E204" s="277">
        <v>0.99839999999999995</v>
      </c>
      <c r="F204" s="277">
        <v>0.99839999999999995</v>
      </c>
      <c r="G204" s="277">
        <v>0.49480703999999998</v>
      </c>
      <c r="H204" s="274">
        <v>2011</v>
      </c>
      <c r="I204" s="281">
        <v>0.49559999999999998</v>
      </c>
      <c r="J204" s="274" t="s">
        <v>110</v>
      </c>
      <c r="K204" s="274" t="s">
        <v>5</v>
      </c>
      <c r="L204" s="23"/>
      <c r="M204" s="23"/>
    </row>
    <row r="205" spans="1:13" s="20" customFormat="1" ht="15" customHeight="1">
      <c r="A205" s="274" t="s">
        <v>5</v>
      </c>
      <c r="B205" s="275" t="s">
        <v>125</v>
      </c>
      <c r="C205" s="276" t="s">
        <v>296</v>
      </c>
      <c r="D205" s="274" t="s">
        <v>131</v>
      </c>
      <c r="E205" s="277">
        <v>136.34737193892801</v>
      </c>
      <c r="F205" s="277">
        <v>136.35</v>
      </c>
      <c r="G205" s="277">
        <v>132.48874131305635</v>
      </c>
      <c r="H205" s="280" t="s">
        <v>297</v>
      </c>
      <c r="I205" s="281">
        <v>0.97170000000000001</v>
      </c>
      <c r="J205" s="274" t="s">
        <v>110</v>
      </c>
      <c r="K205" s="274" t="s">
        <v>5</v>
      </c>
      <c r="L205" s="23"/>
      <c r="M205" s="23"/>
    </row>
    <row r="206" spans="1:13" s="20" customFormat="1" ht="15" customHeight="1">
      <c r="A206" s="274" t="s">
        <v>60</v>
      </c>
      <c r="B206" s="275" t="s">
        <v>298</v>
      </c>
      <c r="C206" s="276" t="s">
        <v>299</v>
      </c>
      <c r="D206" s="274" t="s">
        <v>230</v>
      </c>
      <c r="E206" s="277">
        <v>2000</v>
      </c>
      <c r="F206" s="277">
        <v>0</v>
      </c>
      <c r="G206" s="277">
        <v>980</v>
      </c>
      <c r="H206" s="274">
        <v>2015</v>
      </c>
      <c r="I206" s="275">
        <v>0.49</v>
      </c>
      <c r="J206" s="274" t="s">
        <v>138</v>
      </c>
      <c r="K206" s="274" t="s">
        <v>701</v>
      </c>
      <c r="L206" s="23"/>
      <c r="M206" s="23"/>
    </row>
    <row r="207" spans="1:13" s="20" customFormat="1" ht="15" customHeight="1">
      <c r="A207" s="274" t="s">
        <v>5</v>
      </c>
      <c r="B207" s="275" t="s">
        <v>759</v>
      </c>
      <c r="C207" s="276" t="s">
        <v>760</v>
      </c>
      <c r="D207" s="274" t="s">
        <v>71</v>
      </c>
      <c r="E207" s="277">
        <v>28.3</v>
      </c>
      <c r="F207" s="277">
        <v>28.3</v>
      </c>
      <c r="G207" s="277">
        <v>14.02548</v>
      </c>
      <c r="H207" s="274">
        <v>2025</v>
      </c>
      <c r="I207" s="275">
        <v>0.49559999999999998</v>
      </c>
      <c r="J207" s="274" t="s">
        <v>110</v>
      </c>
      <c r="K207" s="274" t="s">
        <v>5</v>
      </c>
      <c r="L207" s="23"/>
      <c r="M207" s="23"/>
    </row>
    <row r="208" spans="1:13" s="20" customFormat="1" ht="15" customHeight="1">
      <c r="A208" s="274" t="s">
        <v>5</v>
      </c>
      <c r="B208" s="275" t="s">
        <v>108</v>
      </c>
      <c r="C208" s="276" t="s">
        <v>300</v>
      </c>
      <c r="D208" s="274" t="s">
        <v>71</v>
      </c>
      <c r="E208" s="277">
        <v>0.81969999999999998</v>
      </c>
      <c r="F208" s="277">
        <v>0.81969999999999998</v>
      </c>
      <c r="G208" s="277">
        <v>0.40624331999999996</v>
      </c>
      <c r="H208" s="280">
        <v>2009</v>
      </c>
      <c r="I208" s="281">
        <v>0.49559999999999998</v>
      </c>
      <c r="J208" s="274" t="s">
        <v>110</v>
      </c>
      <c r="K208" s="274" t="s">
        <v>5</v>
      </c>
      <c r="L208" s="23"/>
      <c r="M208" s="23"/>
    </row>
    <row r="209" spans="1:13" s="20" customFormat="1" ht="15" customHeight="1">
      <c r="A209" s="274" t="s">
        <v>52</v>
      </c>
      <c r="B209" s="275" t="s">
        <v>145</v>
      </c>
      <c r="C209" s="276" t="s">
        <v>301</v>
      </c>
      <c r="D209" s="274" t="s">
        <v>131</v>
      </c>
      <c r="E209" s="277">
        <v>95.2</v>
      </c>
      <c r="F209" s="277">
        <v>95.2</v>
      </c>
      <c r="G209" s="277">
        <v>95.2</v>
      </c>
      <c r="H209" s="274">
        <v>2020</v>
      </c>
      <c r="I209" s="275">
        <v>1</v>
      </c>
      <c r="J209" s="274" t="s">
        <v>110</v>
      </c>
      <c r="K209" s="274" t="s">
        <v>3</v>
      </c>
      <c r="L209" s="23"/>
      <c r="M209" s="23"/>
    </row>
    <row r="210" spans="1:13" s="20" customFormat="1" ht="15" customHeight="1">
      <c r="A210" s="274" t="s">
        <v>67</v>
      </c>
      <c r="B210" s="275" t="s">
        <v>93</v>
      </c>
      <c r="C210" s="276" t="s">
        <v>302</v>
      </c>
      <c r="D210" s="274" t="s">
        <v>657</v>
      </c>
      <c r="E210" s="277">
        <v>5.28</v>
      </c>
      <c r="F210" s="277">
        <v>5.28</v>
      </c>
      <c r="G210" s="277">
        <v>3.6197901088750024</v>
      </c>
      <c r="H210" s="280">
        <v>2018</v>
      </c>
      <c r="I210" s="281">
        <v>0.68630000000000002</v>
      </c>
      <c r="J210" s="274" t="s">
        <v>110</v>
      </c>
      <c r="K210" s="274" t="s">
        <v>700</v>
      </c>
      <c r="L210" s="23"/>
      <c r="M210" s="23"/>
    </row>
    <row r="211" spans="1:13" s="20" customFormat="1" ht="15" customHeight="1">
      <c r="A211" s="274" t="s">
        <v>67</v>
      </c>
      <c r="B211" s="275" t="s">
        <v>93</v>
      </c>
      <c r="C211" s="276" t="s">
        <v>303</v>
      </c>
      <c r="D211" s="274" t="s">
        <v>657</v>
      </c>
      <c r="E211" s="277">
        <v>11.4</v>
      </c>
      <c r="F211" s="277">
        <v>11.4</v>
      </c>
      <c r="G211" s="277">
        <v>7.8199461088750022</v>
      </c>
      <c r="H211" s="274">
        <v>2019</v>
      </c>
      <c r="I211" s="275">
        <v>0.68630000000000002</v>
      </c>
      <c r="J211" s="274" t="s">
        <v>110</v>
      </c>
      <c r="K211" s="274" t="s">
        <v>700</v>
      </c>
      <c r="L211" s="23"/>
      <c r="M211" s="23"/>
    </row>
    <row r="212" spans="1:13" s="20" customFormat="1" ht="15" customHeight="1">
      <c r="A212" s="274" t="s">
        <v>5</v>
      </c>
      <c r="B212" s="275" t="s">
        <v>117</v>
      </c>
      <c r="C212" s="276" t="s">
        <v>304</v>
      </c>
      <c r="D212" s="274" t="s">
        <v>71</v>
      </c>
      <c r="E212" s="277">
        <v>1.1499999999999999</v>
      </c>
      <c r="F212" s="277">
        <v>1.1499999999999999</v>
      </c>
      <c r="G212" s="277">
        <v>1.1174549999999999</v>
      </c>
      <c r="H212" s="274"/>
      <c r="I212" s="281">
        <v>0.97170000000000001</v>
      </c>
      <c r="J212" s="274" t="s">
        <v>110</v>
      </c>
      <c r="K212" s="274" t="s">
        <v>5</v>
      </c>
      <c r="L212" s="23"/>
      <c r="M212" s="23"/>
    </row>
    <row r="213" spans="1:13" s="20" customFormat="1" ht="15" customHeight="1">
      <c r="A213" s="274" t="s">
        <v>5</v>
      </c>
      <c r="B213" s="275" t="s">
        <v>117</v>
      </c>
      <c r="C213" s="276" t="s">
        <v>304</v>
      </c>
      <c r="D213" s="274" t="s">
        <v>119</v>
      </c>
      <c r="E213" s="277">
        <v>1.63</v>
      </c>
      <c r="F213" s="277">
        <v>1.63</v>
      </c>
      <c r="G213" s="277">
        <v>1.5838709999999998</v>
      </c>
      <c r="H213" s="280">
        <v>2012</v>
      </c>
      <c r="I213" s="281">
        <v>0.97170000000000001</v>
      </c>
      <c r="J213" s="274" t="s">
        <v>110</v>
      </c>
      <c r="K213" s="274" t="s">
        <v>5</v>
      </c>
      <c r="L213" s="23"/>
      <c r="M213" s="23"/>
    </row>
    <row r="214" spans="1:13" s="20" customFormat="1" ht="15" customHeight="1">
      <c r="A214" s="274" t="s">
        <v>67</v>
      </c>
      <c r="B214" s="275" t="s">
        <v>93</v>
      </c>
      <c r="C214" s="276" t="s">
        <v>663</v>
      </c>
      <c r="D214" s="274" t="s">
        <v>657</v>
      </c>
      <c r="E214" s="277">
        <v>9.4</v>
      </c>
      <c r="F214" s="277">
        <v>9.4</v>
      </c>
      <c r="G214" s="277">
        <v>9.3961261088750021</v>
      </c>
      <c r="H214" s="278">
        <v>2016</v>
      </c>
      <c r="I214" s="281">
        <v>1</v>
      </c>
      <c r="J214" s="274" t="s">
        <v>110</v>
      </c>
      <c r="K214" s="274" t="s">
        <v>700</v>
      </c>
      <c r="L214" s="23"/>
      <c r="M214" s="23"/>
    </row>
    <row r="215" spans="1:13" s="20" customFormat="1" ht="15" customHeight="1">
      <c r="A215" s="274" t="s">
        <v>52</v>
      </c>
      <c r="B215" s="275" t="s">
        <v>145</v>
      </c>
      <c r="C215" s="276" t="s">
        <v>305</v>
      </c>
      <c r="D215" s="274" t="s">
        <v>2</v>
      </c>
      <c r="E215" s="277">
        <v>203</v>
      </c>
      <c r="F215" s="277">
        <v>203</v>
      </c>
      <c r="G215" s="277">
        <v>203</v>
      </c>
      <c r="H215" s="274">
        <v>1992</v>
      </c>
      <c r="I215" s="275">
        <v>1</v>
      </c>
      <c r="J215" s="274" t="s">
        <v>110</v>
      </c>
      <c r="K215" s="274" t="s">
        <v>3</v>
      </c>
      <c r="L215" s="23"/>
      <c r="M215" s="23"/>
    </row>
    <row r="216" spans="1:13" s="20" customFormat="1" ht="15" customHeight="1">
      <c r="A216" s="274" t="s">
        <v>67</v>
      </c>
      <c r="B216" s="275" t="s">
        <v>93</v>
      </c>
      <c r="C216" s="276" t="s">
        <v>306</v>
      </c>
      <c r="D216" s="274" t="s">
        <v>657</v>
      </c>
      <c r="E216" s="277">
        <v>4.5</v>
      </c>
      <c r="F216" s="277">
        <v>4.5</v>
      </c>
      <c r="G216" s="277">
        <v>3.0883500000000002</v>
      </c>
      <c r="H216" s="274">
        <v>2023</v>
      </c>
      <c r="I216" s="275">
        <v>0.68630000000000002</v>
      </c>
      <c r="J216" s="274" t="s">
        <v>110</v>
      </c>
      <c r="K216" s="274" t="s">
        <v>700</v>
      </c>
      <c r="L216" s="23"/>
      <c r="M216" s="23"/>
    </row>
    <row r="217" spans="1:13" s="20" customFormat="1" ht="15" customHeight="1">
      <c r="A217" s="274" t="s">
        <v>67</v>
      </c>
      <c r="B217" s="275" t="s">
        <v>93</v>
      </c>
      <c r="C217" s="276" t="s">
        <v>307</v>
      </c>
      <c r="D217" s="274" t="s">
        <v>657</v>
      </c>
      <c r="E217" s="277">
        <v>4.2</v>
      </c>
      <c r="F217" s="277">
        <v>4.2</v>
      </c>
      <c r="G217" s="277">
        <v>1.4661807088750023</v>
      </c>
      <c r="H217" s="278">
        <v>2022</v>
      </c>
      <c r="I217" s="279">
        <v>0.35001300000000002</v>
      </c>
      <c r="J217" s="274" t="s">
        <v>110</v>
      </c>
      <c r="K217" s="274" t="s">
        <v>700</v>
      </c>
      <c r="L217" s="23"/>
      <c r="M217" s="23"/>
    </row>
    <row r="218" spans="1:13" s="25" customFormat="1" ht="15" customHeight="1">
      <c r="A218" s="274" t="s">
        <v>67</v>
      </c>
      <c r="B218" s="275" t="s">
        <v>93</v>
      </c>
      <c r="C218" s="276" t="s">
        <v>308</v>
      </c>
      <c r="D218" s="274" t="s">
        <v>71</v>
      </c>
      <c r="E218" s="277">
        <v>2.7E-2</v>
      </c>
      <c r="F218" s="277">
        <v>2.7E-2</v>
      </c>
      <c r="G218" s="277">
        <v>1.8530100000000001E-2</v>
      </c>
      <c r="H218" s="274">
        <v>2011</v>
      </c>
      <c r="I218" s="275">
        <v>0.68630000000000002</v>
      </c>
      <c r="J218" s="274" t="s">
        <v>110</v>
      </c>
      <c r="K218" s="274" t="s">
        <v>700</v>
      </c>
      <c r="L218" s="23"/>
      <c r="M218" s="23"/>
    </row>
    <row r="219" spans="1:13" ht="15" customHeight="1">
      <c r="A219" s="274" t="s">
        <v>67</v>
      </c>
      <c r="B219" s="275" t="s">
        <v>93</v>
      </c>
      <c r="C219" s="276" t="s">
        <v>309</v>
      </c>
      <c r="D219" s="274" t="s">
        <v>657</v>
      </c>
      <c r="E219" s="277">
        <v>3.9</v>
      </c>
      <c r="F219" s="277">
        <v>3.9</v>
      </c>
      <c r="G219" s="277">
        <v>1.3650507000000001</v>
      </c>
      <c r="H219" s="278">
        <v>2022</v>
      </c>
      <c r="I219" s="279">
        <v>0.35001300000000002</v>
      </c>
      <c r="J219" s="274" t="s">
        <v>110</v>
      </c>
      <c r="K219" s="274" t="s">
        <v>700</v>
      </c>
      <c r="L219" s="89"/>
      <c r="M219" s="89"/>
    </row>
    <row r="220" spans="1:13" s="20" customFormat="1" ht="15" customHeight="1">
      <c r="A220" s="274" t="s">
        <v>52</v>
      </c>
      <c r="B220" s="275" t="s">
        <v>145</v>
      </c>
      <c r="C220" s="276" t="s">
        <v>310</v>
      </c>
      <c r="D220" s="274" t="s">
        <v>131</v>
      </c>
      <c r="E220" s="277">
        <v>140.51</v>
      </c>
      <c r="F220" s="277">
        <v>140.51</v>
      </c>
      <c r="G220" s="277">
        <v>140.51</v>
      </c>
      <c r="H220" s="280">
        <v>1967</v>
      </c>
      <c r="I220" s="281">
        <v>1</v>
      </c>
      <c r="J220" s="274" t="s">
        <v>110</v>
      </c>
      <c r="K220" s="274" t="s">
        <v>3</v>
      </c>
      <c r="L220" s="23"/>
      <c r="M220" s="23"/>
    </row>
    <row r="221" spans="1:13" ht="15" customHeight="1">
      <c r="A221" s="274" t="s">
        <v>5</v>
      </c>
      <c r="B221" s="275" t="s">
        <v>117</v>
      </c>
      <c r="C221" s="276" t="s">
        <v>311</v>
      </c>
      <c r="D221" s="274" t="s">
        <v>119</v>
      </c>
      <c r="E221" s="277">
        <v>0.19</v>
      </c>
      <c r="F221" s="277">
        <v>0.19</v>
      </c>
      <c r="G221" s="277">
        <v>0.18462300000000001</v>
      </c>
      <c r="H221" s="274" t="s">
        <v>160</v>
      </c>
      <c r="I221" s="275">
        <v>0.97170000000000001</v>
      </c>
      <c r="J221" s="274" t="s">
        <v>110</v>
      </c>
      <c r="K221" s="274" t="s">
        <v>5</v>
      </c>
      <c r="L221" s="89"/>
      <c r="M221" s="89"/>
    </row>
    <row r="222" spans="1:13" s="20" customFormat="1" ht="15" customHeight="1">
      <c r="A222" s="274" t="s">
        <v>224</v>
      </c>
      <c r="B222" s="275" t="s">
        <v>93</v>
      </c>
      <c r="C222" s="276" t="s">
        <v>312</v>
      </c>
      <c r="D222" s="274" t="s">
        <v>657</v>
      </c>
      <c r="E222" s="277">
        <v>4.5999999999999996</v>
      </c>
      <c r="F222" s="277">
        <v>4.5999999999999996</v>
      </c>
      <c r="G222" s="277">
        <v>1.6100597999999999</v>
      </c>
      <c r="H222" s="274">
        <v>2019</v>
      </c>
      <c r="I222" s="275">
        <v>0.35001300000000002</v>
      </c>
      <c r="J222" s="274" t="s">
        <v>110</v>
      </c>
      <c r="K222" s="274" t="s">
        <v>700</v>
      </c>
      <c r="L222" s="23"/>
      <c r="M222" s="23"/>
    </row>
    <row r="223" spans="1:13" s="20" customFormat="1" ht="15" customHeight="1">
      <c r="A223" s="274" t="s">
        <v>67</v>
      </c>
      <c r="B223" s="275" t="s">
        <v>93</v>
      </c>
      <c r="C223" s="276" t="s">
        <v>662</v>
      </c>
      <c r="D223" s="274" t="s">
        <v>657</v>
      </c>
      <c r="E223" s="277">
        <v>11.4</v>
      </c>
      <c r="F223" s="277">
        <v>11.4</v>
      </c>
      <c r="G223" s="277">
        <v>5.4563289088750038</v>
      </c>
      <c r="H223" s="282">
        <v>2024</v>
      </c>
      <c r="I223" s="283">
        <v>0.47896515789473698</v>
      </c>
      <c r="J223" s="274" t="s">
        <v>110</v>
      </c>
      <c r="K223" s="274" t="s">
        <v>700</v>
      </c>
      <c r="L223" s="23"/>
      <c r="M223" s="23"/>
    </row>
    <row r="224" spans="1:13" s="20" customFormat="1" ht="15" customHeight="1">
      <c r="A224" s="274" t="s">
        <v>67</v>
      </c>
      <c r="B224" s="275" t="s">
        <v>93</v>
      </c>
      <c r="C224" s="276" t="s">
        <v>761</v>
      </c>
      <c r="D224" s="274" t="s">
        <v>657</v>
      </c>
      <c r="E224" s="277">
        <v>4.2</v>
      </c>
      <c r="F224" s="277">
        <v>4.2</v>
      </c>
      <c r="G224" s="277">
        <v>1.4661807088750023</v>
      </c>
      <c r="H224" s="282">
        <v>2025</v>
      </c>
      <c r="I224" s="283">
        <v>0.35001300000000002</v>
      </c>
      <c r="J224" s="274" t="s">
        <v>110</v>
      </c>
      <c r="K224" s="274" t="s">
        <v>700</v>
      </c>
      <c r="L224" s="23"/>
      <c r="M224" s="23"/>
    </row>
    <row r="225" spans="1:13" s="20" customFormat="1" ht="15" customHeight="1">
      <c r="A225" s="274" t="s">
        <v>67</v>
      </c>
      <c r="B225" s="275" t="s">
        <v>93</v>
      </c>
      <c r="C225" s="276" t="s">
        <v>762</v>
      </c>
      <c r="D225" s="274" t="s">
        <v>657</v>
      </c>
      <c r="E225" s="277">
        <v>3</v>
      </c>
      <c r="F225" s="277">
        <v>3</v>
      </c>
      <c r="G225" s="277">
        <v>1.0461651088750021</v>
      </c>
      <c r="H225" s="282">
        <v>2025</v>
      </c>
      <c r="I225" s="283">
        <v>0.35001300000000002</v>
      </c>
      <c r="J225" s="274" t="s">
        <v>110</v>
      </c>
      <c r="K225" s="274" t="s">
        <v>700</v>
      </c>
      <c r="L225" s="23"/>
      <c r="M225" s="23"/>
    </row>
    <row r="226" spans="1:13" s="20" customFormat="1" ht="15" customHeight="1">
      <c r="A226" s="274" t="s">
        <v>67</v>
      </c>
      <c r="B226" s="275" t="s">
        <v>93</v>
      </c>
      <c r="C226" s="276" t="s">
        <v>313</v>
      </c>
      <c r="D226" s="274" t="s">
        <v>657</v>
      </c>
      <c r="E226" s="277">
        <v>2.2000000000000002</v>
      </c>
      <c r="F226" s="277">
        <v>2.2000000000000002</v>
      </c>
      <c r="G226" s="277">
        <v>0.76615470887500214</v>
      </c>
      <c r="H226" s="274">
        <v>2021</v>
      </c>
      <c r="I226" s="275">
        <v>0.35001300000000002</v>
      </c>
      <c r="J226" s="274" t="s">
        <v>110</v>
      </c>
      <c r="K226" s="274" t="s">
        <v>700</v>
      </c>
      <c r="L226" s="23"/>
      <c r="M226" s="23"/>
    </row>
    <row r="227" spans="1:13" s="20" customFormat="1" ht="15" customHeight="1">
      <c r="A227" s="274" t="s">
        <v>67</v>
      </c>
      <c r="B227" s="275" t="s">
        <v>93</v>
      </c>
      <c r="C227" s="276" t="s">
        <v>314</v>
      </c>
      <c r="D227" s="274" t="s">
        <v>657</v>
      </c>
      <c r="E227" s="277">
        <v>2.2000000000000002</v>
      </c>
      <c r="F227" s="277">
        <v>2.2000000000000002</v>
      </c>
      <c r="G227" s="277">
        <v>0.76615470887500214</v>
      </c>
      <c r="H227" s="274">
        <v>2022</v>
      </c>
      <c r="I227" s="275">
        <v>0.35001300000000002</v>
      </c>
      <c r="J227" s="274" t="s">
        <v>110</v>
      </c>
      <c r="K227" s="274" t="s">
        <v>700</v>
      </c>
      <c r="L227" s="23"/>
      <c r="M227" s="23"/>
    </row>
    <row r="228" spans="1:13" s="20" customFormat="1" ht="15" customHeight="1">
      <c r="A228" s="274" t="s">
        <v>5</v>
      </c>
      <c r="B228" s="275" t="s">
        <v>108</v>
      </c>
      <c r="C228" s="276" t="s">
        <v>315</v>
      </c>
      <c r="D228" s="274" t="s">
        <v>657</v>
      </c>
      <c r="E228" s="277">
        <v>29.75</v>
      </c>
      <c r="F228" s="277">
        <v>29.75</v>
      </c>
      <c r="G228" s="277">
        <v>14.739399478124991</v>
      </c>
      <c r="H228" s="280">
        <v>2010</v>
      </c>
      <c r="I228" s="275">
        <v>0.49559999999999998</v>
      </c>
      <c r="J228" s="274" t="s">
        <v>110</v>
      </c>
      <c r="K228" s="274" t="s">
        <v>5</v>
      </c>
      <c r="L228" s="23"/>
      <c r="M228" s="23"/>
    </row>
    <row r="229" spans="1:13" ht="15" customHeight="1">
      <c r="A229" s="274" t="s">
        <v>52</v>
      </c>
      <c r="B229" s="275" t="s">
        <v>145</v>
      </c>
      <c r="C229" s="276" t="s">
        <v>316</v>
      </c>
      <c r="D229" s="274" t="s">
        <v>131</v>
      </c>
      <c r="E229" s="277">
        <v>69.66</v>
      </c>
      <c r="F229" s="277">
        <v>69.66</v>
      </c>
      <c r="G229" s="277">
        <v>69.66</v>
      </c>
      <c r="H229" s="274">
        <v>1973</v>
      </c>
      <c r="I229" s="275">
        <v>1</v>
      </c>
      <c r="J229" s="274" t="s">
        <v>110</v>
      </c>
      <c r="K229" s="274" t="s">
        <v>3</v>
      </c>
      <c r="L229" s="89"/>
      <c r="M229" s="89"/>
    </row>
    <row r="230" spans="1:13" s="20" customFormat="1" ht="15" customHeight="1">
      <c r="A230" s="274" t="s">
        <v>52</v>
      </c>
      <c r="B230" s="275" t="s">
        <v>145</v>
      </c>
      <c r="C230" s="276" t="s">
        <v>317</v>
      </c>
      <c r="D230" s="274" t="s">
        <v>162</v>
      </c>
      <c r="E230" s="277">
        <v>1310</v>
      </c>
      <c r="F230" s="277">
        <v>1310</v>
      </c>
      <c r="G230" s="277">
        <v>1310</v>
      </c>
      <c r="H230" s="280">
        <v>1991</v>
      </c>
      <c r="I230" s="281">
        <v>1</v>
      </c>
      <c r="J230" s="274" t="s">
        <v>110</v>
      </c>
      <c r="K230" s="274" t="s">
        <v>3</v>
      </c>
      <c r="L230" s="23"/>
      <c r="M230" s="23"/>
    </row>
    <row r="231" spans="1:13" s="20" customFormat="1" ht="15" customHeight="1">
      <c r="A231" s="274" t="s">
        <v>52</v>
      </c>
      <c r="B231" s="275" t="s">
        <v>145</v>
      </c>
      <c r="C231" s="276" t="s">
        <v>318</v>
      </c>
      <c r="D231" s="274" t="s">
        <v>162</v>
      </c>
      <c r="E231" s="277">
        <v>1310</v>
      </c>
      <c r="F231" s="277">
        <v>1310</v>
      </c>
      <c r="G231" s="277">
        <v>1310</v>
      </c>
      <c r="H231" s="274">
        <v>1994</v>
      </c>
      <c r="I231" s="275">
        <v>1</v>
      </c>
      <c r="J231" s="274" t="s">
        <v>110</v>
      </c>
      <c r="K231" s="274" t="s">
        <v>3</v>
      </c>
      <c r="L231" s="23"/>
      <c r="M231" s="23"/>
    </row>
    <row r="232" spans="1:13" s="20" customFormat="1" ht="15" customHeight="1">
      <c r="A232" s="274" t="s">
        <v>52</v>
      </c>
      <c r="B232" s="275" t="s">
        <v>145</v>
      </c>
      <c r="C232" s="276" t="s">
        <v>319</v>
      </c>
      <c r="D232" s="274" t="s">
        <v>131</v>
      </c>
      <c r="E232" s="277">
        <v>1714.07</v>
      </c>
      <c r="F232" s="277">
        <v>1714.07</v>
      </c>
      <c r="G232" s="277">
        <v>1714.07</v>
      </c>
      <c r="H232" s="280">
        <v>1985</v>
      </c>
      <c r="I232" s="281">
        <v>1</v>
      </c>
      <c r="J232" s="274" t="s">
        <v>110</v>
      </c>
      <c r="K232" s="274" t="s">
        <v>3</v>
      </c>
      <c r="L232" s="23"/>
      <c r="M232" s="23"/>
    </row>
    <row r="233" spans="1:13" s="20" customFormat="1" ht="15" customHeight="1">
      <c r="A233" s="274" t="s">
        <v>67</v>
      </c>
      <c r="B233" s="275" t="s">
        <v>93</v>
      </c>
      <c r="C233" s="276" t="s">
        <v>320</v>
      </c>
      <c r="D233" s="274" t="s">
        <v>131</v>
      </c>
      <c r="E233" s="277">
        <v>5</v>
      </c>
      <c r="F233" s="277">
        <v>5</v>
      </c>
      <c r="G233" s="277">
        <v>3.4315000000000002</v>
      </c>
      <c r="H233" s="274">
        <v>1988</v>
      </c>
      <c r="I233" s="275">
        <v>0.68630000000000002</v>
      </c>
      <c r="J233" s="274" t="s">
        <v>110</v>
      </c>
      <c r="K233" s="274" t="s">
        <v>700</v>
      </c>
      <c r="L233" s="23"/>
      <c r="M233" s="23"/>
    </row>
    <row r="234" spans="1:13" s="20" customFormat="1" ht="15" customHeight="1">
      <c r="A234" s="274" t="s">
        <v>52</v>
      </c>
      <c r="B234" s="275" t="s">
        <v>145</v>
      </c>
      <c r="C234" s="276" t="s">
        <v>321</v>
      </c>
      <c r="D234" s="274" t="s">
        <v>131</v>
      </c>
      <c r="E234" s="277">
        <v>74.099999999999994</v>
      </c>
      <c r="F234" s="277">
        <v>74.099999999999994</v>
      </c>
      <c r="G234" s="277">
        <v>74.099999999999994</v>
      </c>
      <c r="H234" s="280">
        <v>1959</v>
      </c>
      <c r="I234" s="281">
        <v>1</v>
      </c>
      <c r="J234" s="274" t="s">
        <v>110</v>
      </c>
      <c r="K234" s="274" t="s">
        <v>3</v>
      </c>
      <c r="L234" s="23"/>
      <c r="M234" s="23"/>
    </row>
    <row r="235" spans="1:13" s="20" customFormat="1" ht="15" customHeight="1">
      <c r="A235" s="274" t="s">
        <v>52</v>
      </c>
      <c r="B235" s="275" t="s">
        <v>145</v>
      </c>
      <c r="C235" s="276" t="s">
        <v>322</v>
      </c>
      <c r="D235" s="274" t="s">
        <v>162</v>
      </c>
      <c r="E235" s="277">
        <v>910</v>
      </c>
      <c r="F235" s="277">
        <v>910</v>
      </c>
      <c r="G235" s="277">
        <v>910</v>
      </c>
      <c r="H235" s="274">
        <v>1980</v>
      </c>
      <c r="I235" s="275">
        <v>1</v>
      </c>
      <c r="J235" s="274" t="s">
        <v>110</v>
      </c>
      <c r="K235" s="274" t="s">
        <v>3</v>
      </c>
      <c r="L235" s="23"/>
      <c r="M235" s="23"/>
    </row>
    <row r="236" spans="1:13" s="20" customFormat="1" ht="15" customHeight="1">
      <c r="A236" s="274" t="s">
        <v>52</v>
      </c>
      <c r="B236" s="275" t="s">
        <v>145</v>
      </c>
      <c r="C236" s="276" t="s">
        <v>323</v>
      </c>
      <c r="D236" s="274" t="s">
        <v>162</v>
      </c>
      <c r="E236" s="277">
        <v>910</v>
      </c>
      <c r="F236" s="277">
        <v>910</v>
      </c>
      <c r="G236" s="277">
        <v>910</v>
      </c>
      <c r="H236" s="280">
        <v>1980</v>
      </c>
      <c r="I236" s="281">
        <v>1</v>
      </c>
      <c r="J236" s="274" t="s">
        <v>110</v>
      </c>
      <c r="K236" s="274" t="s">
        <v>3</v>
      </c>
      <c r="L236" s="23"/>
      <c r="M236" s="23"/>
    </row>
    <row r="237" spans="1:13" s="20" customFormat="1" ht="15" customHeight="1">
      <c r="A237" s="274" t="s">
        <v>52</v>
      </c>
      <c r="B237" s="275" t="s">
        <v>145</v>
      </c>
      <c r="C237" s="276" t="s">
        <v>324</v>
      </c>
      <c r="D237" s="274" t="s">
        <v>162</v>
      </c>
      <c r="E237" s="277">
        <v>910</v>
      </c>
      <c r="F237" s="277">
        <v>910</v>
      </c>
      <c r="G237" s="277">
        <v>910</v>
      </c>
      <c r="H237" s="274">
        <v>1981</v>
      </c>
      <c r="I237" s="275">
        <v>1</v>
      </c>
      <c r="J237" s="274" t="s">
        <v>110</v>
      </c>
      <c r="K237" s="274" t="s">
        <v>3</v>
      </c>
      <c r="L237" s="23"/>
      <c r="M237" s="23"/>
    </row>
    <row r="238" spans="1:13" s="20" customFormat="1" ht="15" customHeight="1">
      <c r="A238" s="274" t="s">
        <v>52</v>
      </c>
      <c r="B238" s="275" t="s">
        <v>145</v>
      </c>
      <c r="C238" s="276" t="s">
        <v>325</v>
      </c>
      <c r="D238" s="274" t="s">
        <v>162</v>
      </c>
      <c r="E238" s="277">
        <v>910</v>
      </c>
      <c r="F238" s="277">
        <v>910</v>
      </c>
      <c r="G238" s="277">
        <v>910</v>
      </c>
      <c r="H238" s="280">
        <v>1981</v>
      </c>
      <c r="I238" s="281">
        <v>1</v>
      </c>
      <c r="J238" s="274" t="s">
        <v>110</v>
      </c>
      <c r="K238" s="274" t="s">
        <v>3</v>
      </c>
      <c r="L238" s="23"/>
      <c r="M238" s="23"/>
    </row>
    <row r="239" spans="1:13" s="24" customFormat="1" ht="15">
      <c r="A239" s="274" t="s">
        <v>52</v>
      </c>
      <c r="B239" s="275" t="s">
        <v>145</v>
      </c>
      <c r="C239" s="276" t="s">
        <v>326</v>
      </c>
      <c r="D239" s="274" t="s">
        <v>162</v>
      </c>
      <c r="E239" s="277">
        <v>910</v>
      </c>
      <c r="F239" s="277">
        <v>910</v>
      </c>
      <c r="G239" s="277">
        <v>910</v>
      </c>
      <c r="H239" s="274">
        <v>1985</v>
      </c>
      <c r="I239" s="275">
        <v>1</v>
      </c>
      <c r="J239" s="274" t="s">
        <v>110</v>
      </c>
      <c r="K239" s="274" t="s">
        <v>3</v>
      </c>
    </row>
    <row r="240" spans="1:13" s="20" customFormat="1" ht="15" customHeight="1">
      <c r="A240" s="274" t="s">
        <v>52</v>
      </c>
      <c r="B240" s="275" t="s">
        <v>145</v>
      </c>
      <c r="C240" s="276" t="s">
        <v>327</v>
      </c>
      <c r="D240" s="274" t="s">
        <v>162</v>
      </c>
      <c r="E240" s="277">
        <v>910</v>
      </c>
      <c r="F240" s="277">
        <v>910</v>
      </c>
      <c r="G240" s="277">
        <v>910</v>
      </c>
      <c r="H240" s="280">
        <v>1985</v>
      </c>
      <c r="I240" s="281">
        <v>1</v>
      </c>
      <c r="J240" s="274" t="s">
        <v>110</v>
      </c>
      <c r="K240" s="274" t="s">
        <v>3</v>
      </c>
      <c r="L240" s="23"/>
      <c r="M240" s="23"/>
    </row>
    <row r="241" spans="1:13" s="20" customFormat="1" ht="15" customHeight="1">
      <c r="A241" s="274" t="s">
        <v>67</v>
      </c>
      <c r="B241" s="275" t="s">
        <v>93</v>
      </c>
      <c r="C241" s="276" t="s">
        <v>328</v>
      </c>
      <c r="D241" s="274" t="s">
        <v>657</v>
      </c>
      <c r="E241" s="277">
        <v>5.8000000000000007</v>
      </c>
      <c r="F241" s="277">
        <v>5.8000000000000007</v>
      </c>
      <c r="G241" s="277">
        <v>3.9766661088750026</v>
      </c>
      <c r="H241" s="278">
        <v>2022</v>
      </c>
      <c r="I241" s="279">
        <v>0.68630000000000002</v>
      </c>
      <c r="J241" s="274" t="s">
        <v>110</v>
      </c>
      <c r="K241" s="274" t="s">
        <v>700</v>
      </c>
      <c r="L241" s="23"/>
      <c r="M241" s="23"/>
    </row>
    <row r="242" spans="1:13" s="20" customFormat="1" ht="15" customHeight="1">
      <c r="A242" s="274" t="s">
        <v>67</v>
      </c>
      <c r="B242" s="275" t="s">
        <v>93</v>
      </c>
      <c r="C242" s="276" t="s">
        <v>661</v>
      </c>
      <c r="D242" s="274" t="s">
        <v>657</v>
      </c>
      <c r="E242" s="277">
        <v>3.6</v>
      </c>
      <c r="F242" s="277">
        <v>3.6</v>
      </c>
      <c r="G242" s="277">
        <v>1.2561729088750022</v>
      </c>
      <c r="H242" s="274">
        <v>2024</v>
      </c>
      <c r="I242" s="275">
        <v>0.35001300000000002</v>
      </c>
      <c r="J242" s="274" t="s">
        <v>110</v>
      </c>
      <c r="K242" s="274" t="s">
        <v>700</v>
      </c>
      <c r="L242" s="23"/>
      <c r="M242" s="23"/>
    </row>
    <row r="243" spans="1:13" s="20" customFormat="1" ht="15" customHeight="1">
      <c r="A243" s="274" t="s">
        <v>67</v>
      </c>
      <c r="B243" s="275" t="s">
        <v>93</v>
      </c>
      <c r="C243" s="276" t="s">
        <v>332</v>
      </c>
      <c r="D243" s="274" t="s">
        <v>2</v>
      </c>
      <c r="E243" s="277">
        <v>39</v>
      </c>
      <c r="F243" s="277">
        <v>39</v>
      </c>
      <c r="G243" s="277">
        <v>26.765700000000002</v>
      </c>
      <c r="H243" s="280">
        <v>2019</v>
      </c>
      <c r="I243" s="281">
        <v>0.68630000000000002</v>
      </c>
      <c r="J243" s="274" t="s">
        <v>110</v>
      </c>
      <c r="K243" s="274" t="s">
        <v>700</v>
      </c>
      <c r="L243" s="23"/>
      <c r="M243" s="23"/>
    </row>
    <row r="244" spans="1:13" s="20" customFormat="1" ht="15" customHeight="1">
      <c r="A244" s="274" t="s">
        <v>67</v>
      </c>
      <c r="B244" s="275" t="s">
        <v>93</v>
      </c>
      <c r="C244" s="276" t="s">
        <v>348</v>
      </c>
      <c r="D244" s="274" t="s">
        <v>2</v>
      </c>
      <c r="E244" s="277">
        <v>58</v>
      </c>
      <c r="F244" s="277">
        <v>58</v>
      </c>
      <c r="G244" s="277">
        <v>39.805399999999999</v>
      </c>
      <c r="H244" s="274">
        <v>2012</v>
      </c>
      <c r="I244" s="275">
        <v>0.68630000000000002</v>
      </c>
      <c r="J244" s="274" t="s">
        <v>110</v>
      </c>
      <c r="K244" s="274" t="s">
        <v>700</v>
      </c>
      <c r="L244" s="23"/>
      <c r="M244" s="23"/>
    </row>
    <row r="245" spans="1:13" s="20" customFormat="1" ht="15" customHeight="1">
      <c r="A245" s="274" t="s">
        <v>67</v>
      </c>
      <c r="B245" s="275" t="s">
        <v>93</v>
      </c>
      <c r="C245" s="276" t="s">
        <v>395</v>
      </c>
      <c r="D245" s="274" t="s">
        <v>2</v>
      </c>
      <c r="E245" s="277">
        <v>58</v>
      </c>
      <c r="F245" s="277">
        <v>58</v>
      </c>
      <c r="G245" s="277">
        <v>39.805399999999999</v>
      </c>
      <c r="H245" s="280">
        <v>2012</v>
      </c>
      <c r="I245" s="281">
        <v>0.68630000000000002</v>
      </c>
      <c r="J245" s="274" t="s">
        <v>110</v>
      </c>
      <c r="K245" s="274" t="s">
        <v>700</v>
      </c>
      <c r="L245" s="23"/>
      <c r="M245" s="23"/>
    </row>
    <row r="246" spans="1:13" s="20" customFormat="1" ht="15" customHeight="1">
      <c r="A246" s="274" t="s">
        <v>67</v>
      </c>
      <c r="B246" s="275" t="s">
        <v>93</v>
      </c>
      <c r="C246" s="276" t="s">
        <v>461</v>
      </c>
      <c r="D246" s="274" t="s">
        <v>119</v>
      </c>
      <c r="E246" s="277">
        <v>9.8000000000000007</v>
      </c>
      <c r="F246" s="277">
        <v>9.8000000000000007</v>
      </c>
      <c r="G246" s="277">
        <v>6.7257400000000009</v>
      </c>
      <c r="H246" s="274">
        <v>2014</v>
      </c>
      <c r="I246" s="275">
        <v>0.68630000000000002</v>
      </c>
      <c r="J246" s="274" t="s">
        <v>110</v>
      </c>
      <c r="K246" s="274" t="s">
        <v>700</v>
      </c>
      <c r="L246" s="23"/>
      <c r="M246" s="23"/>
    </row>
    <row r="247" spans="1:13" s="20" customFormat="1" ht="15" customHeight="1">
      <c r="A247" s="274" t="s">
        <v>67</v>
      </c>
      <c r="B247" s="275" t="s">
        <v>93</v>
      </c>
      <c r="C247" s="276" t="s">
        <v>333</v>
      </c>
      <c r="D247" s="274" t="s">
        <v>657</v>
      </c>
      <c r="E247" s="277">
        <v>4.5999999999999996</v>
      </c>
      <c r="F247" s="277">
        <v>4.5999999999999996</v>
      </c>
      <c r="G247" s="277">
        <v>3.1569799999999999</v>
      </c>
      <c r="H247" s="274">
        <v>2011</v>
      </c>
      <c r="I247" s="275">
        <v>0.68630000000000002</v>
      </c>
      <c r="J247" s="274" t="s">
        <v>110</v>
      </c>
      <c r="K247" s="274" t="s">
        <v>700</v>
      </c>
      <c r="L247" s="23"/>
      <c r="M247" s="23"/>
    </row>
    <row r="248" spans="1:13" s="20" customFormat="1" ht="15" customHeight="1">
      <c r="A248" s="274" t="s">
        <v>67</v>
      </c>
      <c r="B248" s="275" t="s">
        <v>93</v>
      </c>
      <c r="C248" s="276" t="s">
        <v>763</v>
      </c>
      <c r="D248" s="274" t="s">
        <v>657</v>
      </c>
      <c r="E248" s="277">
        <v>16.8</v>
      </c>
      <c r="F248" s="277">
        <v>16.8</v>
      </c>
      <c r="G248" s="277">
        <v>11.525966108875002</v>
      </c>
      <c r="H248" s="280">
        <v>2025</v>
      </c>
      <c r="I248" s="281">
        <v>0.68630000000000002</v>
      </c>
      <c r="J248" s="274" t="s">
        <v>110</v>
      </c>
      <c r="K248" s="274" t="s">
        <v>700</v>
      </c>
      <c r="L248" s="23"/>
      <c r="M248" s="23"/>
    </row>
    <row r="249" spans="1:13" s="20" customFormat="1" ht="15" customHeight="1">
      <c r="A249" s="274" t="s">
        <v>67</v>
      </c>
      <c r="B249" s="275" t="s">
        <v>93</v>
      </c>
      <c r="C249" s="276" t="s">
        <v>764</v>
      </c>
      <c r="D249" s="274" t="s">
        <v>657</v>
      </c>
      <c r="E249" s="277">
        <v>4.2</v>
      </c>
      <c r="F249" s="277">
        <v>4.2</v>
      </c>
      <c r="G249" s="277">
        <v>1.4661807088750023</v>
      </c>
      <c r="H249" s="280">
        <v>2025</v>
      </c>
      <c r="I249" s="281">
        <v>0.35001300000000002</v>
      </c>
      <c r="J249" s="274" t="s">
        <v>110</v>
      </c>
      <c r="K249" s="274" t="s">
        <v>700</v>
      </c>
      <c r="L249" s="23"/>
      <c r="M249" s="23"/>
    </row>
    <row r="250" spans="1:13" s="20" customFormat="1" ht="15" customHeight="1">
      <c r="A250" s="274" t="s">
        <v>4</v>
      </c>
      <c r="B250" s="275" t="s">
        <v>334</v>
      </c>
      <c r="C250" s="276" t="s">
        <v>36</v>
      </c>
      <c r="D250" s="274" t="s">
        <v>162</v>
      </c>
      <c r="E250" s="277">
        <v>1185</v>
      </c>
      <c r="F250" s="277">
        <v>1185</v>
      </c>
      <c r="G250" s="277">
        <v>948</v>
      </c>
      <c r="H250" s="280">
        <v>1983</v>
      </c>
      <c r="I250" s="281">
        <v>0.8</v>
      </c>
      <c r="J250" s="274" t="s">
        <v>110</v>
      </c>
      <c r="K250" s="274" t="s">
        <v>4</v>
      </c>
      <c r="L250" s="23"/>
      <c r="M250" s="23"/>
    </row>
    <row r="251" spans="1:13" s="20" customFormat="1" ht="15" customHeight="1">
      <c r="A251" s="274" t="s">
        <v>5</v>
      </c>
      <c r="B251" s="275" t="s">
        <v>117</v>
      </c>
      <c r="C251" s="276" t="s">
        <v>813</v>
      </c>
      <c r="D251" s="274" t="s">
        <v>119</v>
      </c>
      <c r="E251" s="277">
        <v>2.004</v>
      </c>
      <c r="F251" s="277">
        <v>2.004</v>
      </c>
      <c r="G251" s="277">
        <v>1.9472868000000001</v>
      </c>
      <c r="H251" s="274">
        <v>2014</v>
      </c>
      <c r="I251" s="275">
        <v>0.97170000000000001</v>
      </c>
      <c r="J251" s="274" t="s">
        <v>110</v>
      </c>
      <c r="K251" s="274" t="s">
        <v>5</v>
      </c>
      <c r="L251" s="23"/>
      <c r="M251" s="23"/>
    </row>
    <row r="252" spans="1:13" s="20" customFormat="1" ht="15" customHeight="1">
      <c r="A252" s="274" t="s">
        <v>5</v>
      </c>
      <c r="B252" s="275" t="s">
        <v>117</v>
      </c>
      <c r="C252" s="276" t="s">
        <v>335</v>
      </c>
      <c r="D252" s="274" t="s">
        <v>71</v>
      </c>
      <c r="E252" s="277">
        <v>1.137</v>
      </c>
      <c r="F252" s="277">
        <v>1.137</v>
      </c>
      <c r="G252" s="277">
        <v>1.1048229000000001</v>
      </c>
      <c r="H252" s="280"/>
      <c r="I252" s="275">
        <v>0.97170000000000001</v>
      </c>
      <c r="J252" s="274" t="s">
        <v>110</v>
      </c>
      <c r="K252" s="274" t="s">
        <v>5</v>
      </c>
      <c r="L252" s="23"/>
      <c r="M252" s="23"/>
    </row>
    <row r="253" spans="1:13" s="20" customFormat="1" ht="15" customHeight="1">
      <c r="A253" s="274" t="s">
        <v>52</v>
      </c>
      <c r="B253" s="275" t="s">
        <v>145</v>
      </c>
      <c r="C253" s="276" t="s">
        <v>336</v>
      </c>
      <c r="D253" s="274" t="s">
        <v>131</v>
      </c>
      <c r="E253" s="277">
        <v>127.8</v>
      </c>
      <c r="F253" s="277">
        <v>127.8</v>
      </c>
      <c r="G253" s="277">
        <v>127.8</v>
      </c>
      <c r="H253" s="280">
        <v>1974</v>
      </c>
      <c r="I253" s="281">
        <v>1</v>
      </c>
      <c r="J253" s="274" t="s">
        <v>110</v>
      </c>
      <c r="K253" s="274" t="s">
        <v>3</v>
      </c>
      <c r="L253" s="23"/>
      <c r="M253" s="23"/>
    </row>
    <row r="254" spans="1:13" s="20" customFormat="1" ht="15" customHeight="1">
      <c r="A254" s="274" t="s">
        <v>67</v>
      </c>
      <c r="B254" s="275" t="s">
        <v>93</v>
      </c>
      <c r="C254" s="276" t="s">
        <v>337</v>
      </c>
      <c r="D254" s="274" t="s">
        <v>657</v>
      </c>
      <c r="E254" s="277">
        <v>7.5</v>
      </c>
      <c r="F254" s="277">
        <v>7.5</v>
      </c>
      <c r="G254" s="277">
        <v>5.1472500000000005</v>
      </c>
      <c r="H254" s="280">
        <v>2017</v>
      </c>
      <c r="I254" s="281">
        <v>0.68630000000000002</v>
      </c>
      <c r="J254" s="274" t="s">
        <v>110</v>
      </c>
      <c r="K254" s="274" t="s">
        <v>700</v>
      </c>
      <c r="L254" s="23"/>
      <c r="M254" s="23"/>
    </row>
    <row r="255" spans="1:13" s="20" customFormat="1" ht="15" customHeight="1">
      <c r="A255" s="274" t="s">
        <v>67</v>
      </c>
      <c r="B255" s="275" t="s">
        <v>93</v>
      </c>
      <c r="C255" s="276" t="s">
        <v>338</v>
      </c>
      <c r="D255" s="274" t="s">
        <v>657</v>
      </c>
      <c r="E255" s="277">
        <v>12.6</v>
      </c>
      <c r="F255" s="277">
        <v>12.6</v>
      </c>
      <c r="G255" s="277">
        <v>8.6473800000000001</v>
      </c>
      <c r="H255" s="274">
        <v>2021</v>
      </c>
      <c r="I255" s="275">
        <v>0.68630000000000002</v>
      </c>
      <c r="J255" s="274" t="s">
        <v>110</v>
      </c>
      <c r="K255" s="274" t="s">
        <v>700</v>
      </c>
      <c r="L255" s="23"/>
      <c r="M255" s="23"/>
    </row>
    <row r="256" spans="1:13" s="20" customFormat="1" ht="15" customHeight="1">
      <c r="A256" s="274" t="s">
        <v>67</v>
      </c>
      <c r="B256" s="275" t="s">
        <v>93</v>
      </c>
      <c r="C256" s="276" t="s">
        <v>339</v>
      </c>
      <c r="D256" s="274" t="s">
        <v>657</v>
      </c>
      <c r="E256" s="277">
        <v>3</v>
      </c>
      <c r="F256" s="277">
        <v>3</v>
      </c>
      <c r="G256" s="277">
        <v>1.0461651088750021</v>
      </c>
      <c r="H256" s="278">
        <v>2021</v>
      </c>
      <c r="I256" s="279">
        <v>0.35001300000000002</v>
      </c>
      <c r="J256" s="274" t="s">
        <v>110</v>
      </c>
      <c r="K256" s="274" t="s">
        <v>700</v>
      </c>
      <c r="L256" s="23"/>
      <c r="M256" s="23"/>
    </row>
    <row r="257" spans="1:13" s="20" customFormat="1" ht="15" customHeight="1">
      <c r="A257" s="274" t="s">
        <v>67</v>
      </c>
      <c r="B257" s="275" t="s">
        <v>93</v>
      </c>
      <c r="C257" s="276" t="s">
        <v>340</v>
      </c>
      <c r="D257" s="274" t="s">
        <v>657</v>
      </c>
      <c r="E257" s="277">
        <v>1</v>
      </c>
      <c r="F257" s="277">
        <v>1</v>
      </c>
      <c r="G257" s="277">
        <v>0.68630000000000002</v>
      </c>
      <c r="H257" s="274">
        <v>2023</v>
      </c>
      <c r="I257" s="275">
        <v>0.68630000000000002</v>
      </c>
      <c r="J257" s="274" t="s">
        <v>110</v>
      </c>
      <c r="K257" s="274" t="s">
        <v>700</v>
      </c>
      <c r="L257" s="23"/>
      <c r="M257" s="23"/>
    </row>
    <row r="258" spans="1:13" s="20" customFormat="1" ht="15" customHeight="1">
      <c r="A258" s="274" t="s">
        <v>4</v>
      </c>
      <c r="B258" s="275" t="s">
        <v>334</v>
      </c>
      <c r="C258" s="276" t="s">
        <v>341</v>
      </c>
      <c r="D258" s="274" t="s">
        <v>162</v>
      </c>
      <c r="E258" s="277">
        <v>1060</v>
      </c>
      <c r="F258" s="277">
        <v>1060</v>
      </c>
      <c r="G258" s="277">
        <v>848</v>
      </c>
      <c r="H258" s="274">
        <v>1983</v>
      </c>
      <c r="I258" s="275">
        <v>0.8</v>
      </c>
      <c r="J258" s="274" t="s">
        <v>110</v>
      </c>
      <c r="K258" s="274" t="s">
        <v>4</v>
      </c>
      <c r="L258" s="23"/>
      <c r="M258" s="23"/>
    </row>
    <row r="259" spans="1:13" s="20" customFormat="1" ht="15" customHeight="1">
      <c r="A259" s="274" t="s">
        <v>4</v>
      </c>
      <c r="B259" s="275" t="s">
        <v>334</v>
      </c>
      <c r="C259" s="276" t="s">
        <v>342</v>
      </c>
      <c r="D259" s="274" t="s">
        <v>162</v>
      </c>
      <c r="E259" s="277">
        <v>1240</v>
      </c>
      <c r="F259" s="277">
        <v>1240</v>
      </c>
      <c r="G259" s="277">
        <v>992</v>
      </c>
      <c r="H259" s="280">
        <v>1988</v>
      </c>
      <c r="I259" s="281">
        <v>0.8</v>
      </c>
      <c r="J259" s="274" t="s">
        <v>110</v>
      </c>
      <c r="K259" s="274" t="s">
        <v>4</v>
      </c>
      <c r="L259" s="23"/>
      <c r="M259" s="23"/>
    </row>
    <row r="260" spans="1:13" s="20" customFormat="1" ht="15" customHeight="1">
      <c r="A260" s="274" t="s">
        <v>67</v>
      </c>
      <c r="B260" s="275" t="s">
        <v>93</v>
      </c>
      <c r="C260" s="276" t="s">
        <v>343</v>
      </c>
      <c r="D260" s="274" t="s">
        <v>657</v>
      </c>
      <c r="E260" s="277">
        <v>2.2000000000000002</v>
      </c>
      <c r="F260" s="277">
        <v>2.2000000000000002</v>
      </c>
      <c r="G260" s="277">
        <v>1.5059861088750024</v>
      </c>
      <c r="H260" s="280">
        <v>2018</v>
      </c>
      <c r="I260" s="281">
        <v>0.68630000000000002</v>
      </c>
      <c r="J260" s="274" t="s">
        <v>110</v>
      </c>
      <c r="K260" s="274" t="s">
        <v>700</v>
      </c>
      <c r="L260" s="23"/>
      <c r="M260" s="23"/>
    </row>
    <row r="261" spans="1:13" s="20" customFormat="1" ht="15" customHeight="1">
      <c r="A261" s="274" t="s">
        <v>67</v>
      </c>
      <c r="B261" s="275" t="s">
        <v>93</v>
      </c>
      <c r="C261" s="276" t="s">
        <v>344</v>
      </c>
      <c r="D261" s="274" t="s">
        <v>657</v>
      </c>
      <c r="E261" s="277">
        <v>4.5999999999999996</v>
      </c>
      <c r="F261" s="277">
        <v>4.5999999999999996</v>
      </c>
      <c r="G261" s="277">
        <v>3.1569799999999999</v>
      </c>
      <c r="H261" s="280">
        <v>2009</v>
      </c>
      <c r="I261" s="281">
        <v>0.68630000000000002</v>
      </c>
      <c r="J261" s="274" t="s">
        <v>110</v>
      </c>
      <c r="K261" s="274" t="s">
        <v>700</v>
      </c>
      <c r="L261" s="23"/>
      <c r="M261" s="23"/>
    </row>
    <row r="262" spans="1:13" s="20" customFormat="1" ht="15" customHeight="1">
      <c r="A262" s="274" t="s">
        <v>745</v>
      </c>
      <c r="B262" s="275" t="s">
        <v>145</v>
      </c>
      <c r="C262" s="274" t="s">
        <v>765</v>
      </c>
      <c r="D262" s="274" t="s">
        <v>260</v>
      </c>
      <c r="E262" s="277">
        <v>0.88</v>
      </c>
      <c r="F262" s="277">
        <v>0.88</v>
      </c>
      <c r="G262" s="277">
        <v>0.88</v>
      </c>
      <c r="H262" s="278" t="s">
        <v>160</v>
      </c>
      <c r="I262" s="279">
        <v>1</v>
      </c>
      <c r="J262" s="274" t="s">
        <v>110</v>
      </c>
      <c r="K262" s="274" t="s">
        <v>159</v>
      </c>
      <c r="L262" s="23"/>
      <c r="M262" s="23"/>
    </row>
    <row r="263" spans="1:13" s="20" customFormat="1" ht="15" customHeight="1">
      <c r="A263" s="274" t="s">
        <v>53</v>
      </c>
      <c r="B263" s="275" t="s">
        <v>277</v>
      </c>
      <c r="C263" s="276" t="s">
        <v>346</v>
      </c>
      <c r="D263" s="274" t="s">
        <v>657</v>
      </c>
      <c r="E263" s="277">
        <v>224</v>
      </c>
      <c r="F263" s="277">
        <v>0</v>
      </c>
      <c r="G263" s="277">
        <v>112</v>
      </c>
      <c r="H263" s="274" t="s">
        <v>160</v>
      </c>
      <c r="I263" s="275">
        <v>0.5</v>
      </c>
      <c r="J263" s="274" t="s">
        <v>138</v>
      </c>
      <c r="K263" s="274" t="s">
        <v>3</v>
      </c>
      <c r="L263" s="23"/>
      <c r="M263" s="23"/>
    </row>
    <row r="264" spans="1:13" s="20" customFormat="1" ht="15" customHeight="1">
      <c r="A264" s="274" t="s">
        <v>5</v>
      </c>
      <c r="B264" s="275" t="s">
        <v>133</v>
      </c>
      <c r="C264" s="276" t="s">
        <v>766</v>
      </c>
      <c r="D264" s="274" t="s">
        <v>657</v>
      </c>
      <c r="E264" s="277">
        <v>31.5</v>
      </c>
      <c r="F264" s="277">
        <v>31.5</v>
      </c>
      <c r="G264" s="277">
        <v>15.606699478124991</v>
      </c>
      <c r="H264" s="274">
        <v>2025</v>
      </c>
      <c r="I264" s="275">
        <v>0.49559999999999998</v>
      </c>
      <c r="J264" s="274" t="s">
        <v>110</v>
      </c>
      <c r="K264" s="274" t="s">
        <v>5</v>
      </c>
      <c r="L264" s="23"/>
      <c r="M264" s="23"/>
    </row>
    <row r="265" spans="1:13" s="20" customFormat="1" ht="15" customHeight="1">
      <c r="A265" s="274" t="s">
        <v>5</v>
      </c>
      <c r="B265" s="275" t="s">
        <v>133</v>
      </c>
      <c r="C265" s="276" t="s">
        <v>767</v>
      </c>
      <c r="D265" s="274" t="s">
        <v>657</v>
      </c>
      <c r="E265" s="277">
        <v>22.5</v>
      </c>
      <c r="F265" s="277">
        <v>22.5</v>
      </c>
      <c r="G265" s="277">
        <v>11.146299478124991</v>
      </c>
      <c r="H265" s="274">
        <v>2025</v>
      </c>
      <c r="I265" s="275">
        <v>0.49559999999999998</v>
      </c>
      <c r="J265" s="274" t="s">
        <v>110</v>
      </c>
      <c r="K265" s="274" t="s">
        <v>5</v>
      </c>
      <c r="L265" s="23"/>
      <c r="M265" s="23"/>
    </row>
    <row r="266" spans="1:13" s="20" customFormat="1" ht="15" customHeight="1">
      <c r="A266" s="274" t="s">
        <v>5</v>
      </c>
      <c r="B266" s="275" t="s">
        <v>133</v>
      </c>
      <c r="C266" s="276" t="s">
        <v>768</v>
      </c>
      <c r="D266" s="274" t="s">
        <v>657</v>
      </c>
      <c r="E266" s="277">
        <v>4.5</v>
      </c>
      <c r="F266" s="277">
        <v>4.5</v>
      </c>
      <c r="G266" s="277">
        <v>2.2254994781249913</v>
      </c>
      <c r="H266" s="274">
        <v>2025</v>
      </c>
      <c r="I266" s="275">
        <v>0.49559999999999998</v>
      </c>
      <c r="J266" s="274" t="s">
        <v>110</v>
      </c>
      <c r="K266" s="274" t="s">
        <v>5</v>
      </c>
      <c r="L266" s="23"/>
      <c r="M266" s="23"/>
    </row>
    <row r="267" spans="1:13" ht="15" customHeight="1">
      <c r="A267" s="274" t="s">
        <v>5</v>
      </c>
      <c r="B267" s="275" t="s">
        <v>133</v>
      </c>
      <c r="C267" s="276" t="s">
        <v>769</v>
      </c>
      <c r="D267" s="274" t="s">
        <v>657</v>
      </c>
      <c r="E267" s="277">
        <v>22.5</v>
      </c>
      <c r="F267" s="277">
        <v>22.5</v>
      </c>
      <c r="G267" s="277">
        <v>11.146299478124991</v>
      </c>
      <c r="H267" s="274">
        <v>2025</v>
      </c>
      <c r="I267" s="275">
        <v>0.49559999999999998</v>
      </c>
      <c r="J267" s="274" t="s">
        <v>110</v>
      </c>
      <c r="K267" s="274" t="s">
        <v>5</v>
      </c>
      <c r="L267" s="89"/>
      <c r="M267" s="89"/>
    </row>
    <row r="268" spans="1:13" s="20" customFormat="1" ht="15" customHeight="1">
      <c r="A268" s="274" t="s">
        <v>67</v>
      </c>
      <c r="B268" s="275" t="s">
        <v>93</v>
      </c>
      <c r="C268" s="276" t="s">
        <v>347</v>
      </c>
      <c r="D268" s="274" t="s">
        <v>131</v>
      </c>
      <c r="E268" s="277">
        <v>10.4</v>
      </c>
      <c r="F268" s="277">
        <v>10.4</v>
      </c>
      <c r="G268" s="277">
        <v>7.1375200000000003</v>
      </c>
      <c r="H268" s="274">
        <v>1954</v>
      </c>
      <c r="I268" s="275">
        <v>0.68630000000000002</v>
      </c>
      <c r="J268" s="274" t="s">
        <v>110</v>
      </c>
      <c r="K268" s="274" t="s">
        <v>700</v>
      </c>
      <c r="L268" s="23"/>
      <c r="M268" s="23"/>
    </row>
    <row r="269" spans="1:13" s="20" customFormat="1" ht="15" customHeight="1">
      <c r="A269" s="274" t="s">
        <v>67</v>
      </c>
      <c r="B269" s="275" t="s">
        <v>93</v>
      </c>
      <c r="C269" s="276" t="s">
        <v>462</v>
      </c>
      <c r="D269" s="274" t="s">
        <v>2</v>
      </c>
      <c r="E269" s="277">
        <v>20</v>
      </c>
      <c r="F269" s="277">
        <v>20</v>
      </c>
      <c r="G269" s="277">
        <v>13.726000000000001</v>
      </c>
      <c r="H269" s="274">
        <v>1995</v>
      </c>
      <c r="I269" s="275">
        <v>0.68630000000000002</v>
      </c>
      <c r="J269" s="274" t="s">
        <v>110</v>
      </c>
      <c r="K269" s="274" t="s">
        <v>700</v>
      </c>
      <c r="L269" s="23"/>
      <c r="M269" s="23"/>
    </row>
    <row r="270" spans="1:13" s="20" customFormat="1" ht="15" customHeight="1">
      <c r="A270" s="274" t="s">
        <v>349</v>
      </c>
      <c r="B270" s="275" t="s">
        <v>145</v>
      </c>
      <c r="C270" s="276" t="s">
        <v>689</v>
      </c>
      <c r="D270" s="274" t="s">
        <v>260</v>
      </c>
      <c r="E270" s="277">
        <v>80</v>
      </c>
      <c r="F270" s="277">
        <v>80</v>
      </c>
      <c r="G270" s="277">
        <v>80</v>
      </c>
      <c r="H270" s="278" t="s">
        <v>160</v>
      </c>
      <c r="I270" s="279">
        <v>1</v>
      </c>
      <c r="J270" s="274" t="s">
        <v>110</v>
      </c>
      <c r="K270" s="274" t="s">
        <v>159</v>
      </c>
      <c r="L270" s="23"/>
      <c r="M270" s="23"/>
    </row>
    <row r="271" spans="1:13" s="20" customFormat="1" ht="15" customHeight="1">
      <c r="A271" s="274" t="s">
        <v>52</v>
      </c>
      <c r="B271" s="275" t="s">
        <v>145</v>
      </c>
      <c r="C271" s="276" t="s">
        <v>350</v>
      </c>
      <c r="D271" s="274" t="s">
        <v>131</v>
      </c>
      <c r="E271" s="277">
        <v>71.5</v>
      </c>
      <c r="F271" s="277">
        <v>71.5</v>
      </c>
      <c r="G271" s="277">
        <v>71.5</v>
      </c>
      <c r="H271" s="280">
        <v>1959</v>
      </c>
      <c r="I271" s="281">
        <v>1</v>
      </c>
      <c r="J271" s="274" t="s">
        <v>110</v>
      </c>
      <c r="K271" s="274" t="s">
        <v>3</v>
      </c>
      <c r="L271" s="23"/>
      <c r="M271" s="23"/>
    </row>
    <row r="272" spans="1:13" s="25" customFormat="1" ht="15" customHeight="1">
      <c r="A272" s="274" t="s">
        <v>67</v>
      </c>
      <c r="B272" s="275" t="s">
        <v>93</v>
      </c>
      <c r="C272" s="276" t="s">
        <v>351</v>
      </c>
      <c r="D272" s="274" t="s">
        <v>657</v>
      </c>
      <c r="E272" s="277">
        <v>13.8</v>
      </c>
      <c r="F272" s="277">
        <v>13.8</v>
      </c>
      <c r="G272" s="277">
        <v>9.4670661088750023</v>
      </c>
      <c r="H272" s="278">
        <v>2021</v>
      </c>
      <c r="I272" s="279">
        <v>0.68630000000000002</v>
      </c>
      <c r="J272" s="274" t="s">
        <v>110</v>
      </c>
      <c r="K272" s="274" t="s">
        <v>700</v>
      </c>
      <c r="L272" s="23"/>
      <c r="M272" s="23"/>
    </row>
    <row r="273" spans="1:13" s="20" customFormat="1" ht="15" customHeight="1">
      <c r="A273" s="274" t="s">
        <v>67</v>
      </c>
      <c r="B273" s="275" t="s">
        <v>93</v>
      </c>
      <c r="C273" s="276" t="s">
        <v>352</v>
      </c>
      <c r="D273" s="274" t="s">
        <v>657</v>
      </c>
      <c r="E273" s="277">
        <v>19.200000000000003</v>
      </c>
      <c r="F273" s="277">
        <v>19.200000000000003</v>
      </c>
      <c r="G273" s="277">
        <v>13.176960000000003</v>
      </c>
      <c r="H273" s="274">
        <v>2017</v>
      </c>
      <c r="I273" s="275">
        <v>0.68630000000000002</v>
      </c>
      <c r="J273" s="274" t="s">
        <v>110</v>
      </c>
      <c r="K273" s="274" t="s">
        <v>700</v>
      </c>
      <c r="L273" s="23"/>
      <c r="M273" s="23"/>
    </row>
    <row r="274" spans="1:13" s="20" customFormat="1" ht="15" customHeight="1">
      <c r="A274" s="274" t="s">
        <v>67</v>
      </c>
      <c r="B274" s="275" t="s">
        <v>93</v>
      </c>
      <c r="C274" s="276" t="s">
        <v>353</v>
      </c>
      <c r="D274" s="274" t="s">
        <v>657</v>
      </c>
      <c r="E274" s="277">
        <v>6.15</v>
      </c>
      <c r="F274" s="277">
        <v>6.15</v>
      </c>
      <c r="G274" s="277">
        <v>4.2168711088750017</v>
      </c>
      <c r="H274" s="274">
        <v>2012</v>
      </c>
      <c r="I274" s="275">
        <v>0.68630000000000002</v>
      </c>
      <c r="J274" s="274" t="s">
        <v>110</v>
      </c>
      <c r="K274" s="274" t="s">
        <v>700</v>
      </c>
      <c r="L274" s="23"/>
      <c r="M274" s="23"/>
    </row>
    <row r="275" spans="1:13" s="20" customFormat="1" ht="15" customHeight="1">
      <c r="A275" s="274" t="s">
        <v>52</v>
      </c>
      <c r="B275" s="275" t="s">
        <v>145</v>
      </c>
      <c r="C275" s="276" t="s">
        <v>354</v>
      </c>
      <c r="D275" s="274" t="s">
        <v>131</v>
      </c>
      <c r="E275" s="277">
        <v>162.13999999999999</v>
      </c>
      <c r="F275" s="277">
        <v>162.13999999999999</v>
      </c>
      <c r="G275" s="277">
        <v>162.13999999999999</v>
      </c>
      <c r="H275" s="280">
        <v>1932</v>
      </c>
      <c r="I275" s="281">
        <v>1</v>
      </c>
      <c r="J275" s="274" t="s">
        <v>110</v>
      </c>
      <c r="K275" s="274" t="s">
        <v>3</v>
      </c>
      <c r="L275" s="23"/>
      <c r="M275" s="23"/>
    </row>
    <row r="276" spans="1:13" s="20" customFormat="1" ht="15" customHeight="1">
      <c r="A276" s="274" t="s">
        <v>67</v>
      </c>
      <c r="B276" s="275" t="s">
        <v>93</v>
      </c>
      <c r="C276" s="276" t="s">
        <v>355</v>
      </c>
      <c r="D276" s="274" t="s">
        <v>657</v>
      </c>
      <c r="E276" s="277">
        <v>17.615400000000001</v>
      </c>
      <c r="F276" s="277">
        <v>17.615400000000001</v>
      </c>
      <c r="G276" s="277">
        <v>12.085575128875004</v>
      </c>
      <c r="H276" s="280">
        <v>2005</v>
      </c>
      <c r="I276" s="281">
        <v>0.68630000000000002</v>
      </c>
      <c r="J276" s="274" t="s">
        <v>110</v>
      </c>
      <c r="K276" s="274" t="s">
        <v>700</v>
      </c>
      <c r="L276" s="23"/>
      <c r="M276" s="23"/>
    </row>
    <row r="277" spans="1:13" s="20" customFormat="1" ht="15" customHeight="1">
      <c r="A277" s="274" t="s">
        <v>67</v>
      </c>
      <c r="B277" s="275" t="s">
        <v>93</v>
      </c>
      <c r="C277" s="276" t="s">
        <v>356</v>
      </c>
      <c r="D277" s="274" t="s">
        <v>657</v>
      </c>
      <c r="E277" s="277">
        <v>10.88</v>
      </c>
      <c r="F277" s="277">
        <v>10.88</v>
      </c>
      <c r="G277" s="277">
        <v>7.4669440000000007</v>
      </c>
      <c r="H277" s="274">
        <v>2015</v>
      </c>
      <c r="I277" s="275">
        <v>0.68630000000000002</v>
      </c>
      <c r="J277" s="274" t="s">
        <v>110</v>
      </c>
      <c r="K277" s="274" t="s">
        <v>700</v>
      </c>
      <c r="L277" s="23"/>
      <c r="M277" s="23"/>
    </row>
    <row r="278" spans="1:13" s="20" customFormat="1" ht="15" customHeight="1">
      <c r="A278" s="274" t="s">
        <v>67</v>
      </c>
      <c r="B278" s="275" t="s">
        <v>93</v>
      </c>
      <c r="C278" s="276" t="s">
        <v>357</v>
      </c>
      <c r="D278" s="274" t="s">
        <v>657</v>
      </c>
      <c r="E278" s="277">
        <v>8</v>
      </c>
      <c r="F278" s="277">
        <v>8</v>
      </c>
      <c r="G278" s="277">
        <v>5.4865261088750019</v>
      </c>
      <c r="H278" s="274">
        <v>2009</v>
      </c>
      <c r="I278" s="275">
        <v>0.68630000000000002</v>
      </c>
      <c r="J278" s="274" t="s">
        <v>110</v>
      </c>
      <c r="K278" s="274" t="s">
        <v>700</v>
      </c>
      <c r="L278" s="23"/>
      <c r="M278" s="23"/>
    </row>
    <row r="279" spans="1:13" s="20" customFormat="1" ht="15" customHeight="1">
      <c r="A279" s="274" t="s">
        <v>243</v>
      </c>
      <c r="B279" s="275" t="s">
        <v>145</v>
      </c>
      <c r="C279" s="276" t="s">
        <v>690</v>
      </c>
      <c r="D279" s="274" t="s">
        <v>260</v>
      </c>
      <c r="E279" s="277">
        <v>40</v>
      </c>
      <c r="F279" s="277">
        <v>40</v>
      </c>
      <c r="G279" s="277">
        <v>40</v>
      </c>
      <c r="H279" s="278" t="s">
        <v>160</v>
      </c>
      <c r="I279" s="279">
        <v>1</v>
      </c>
      <c r="J279" s="274" t="s">
        <v>110</v>
      </c>
      <c r="K279" s="274" t="s">
        <v>159</v>
      </c>
      <c r="L279" s="23"/>
      <c r="M279" s="23"/>
    </row>
    <row r="280" spans="1:13" ht="15" customHeight="1">
      <c r="A280" s="274" t="s">
        <v>89</v>
      </c>
      <c r="B280" s="275" t="s">
        <v>358</v>
      </c>
      <c r="C280" s="276" t="s">
        <v>359</v>
      </c>
      <c r="D280" s="274" t="s">
        <v>131</v>
      </c>
      <c r="E280" s="277">
        <v>626</v>
      </c>
      <c r="F280" s="277">
        <v>0</v>
      </c>
      <c r="G280" s="277">
        <v>121.6318</v>
      </c>
      <c r="H280" s="274" t="s">
        <v>160</v>
      </c>
      <c r="I280" s="275">
        <v>0.1943</v>
      </c>
      <c r="J280" s="274" t="s">
        <v>138</v>
      </c>
      <c r="K280" s="274" t="s">
        <v>5</v>
      </c>
      <c r="L280" s="89"/>
      <c r="M280" s="89"/>
    </row>
    <row r="281" spans="1:13" ht="15" customHeight="1">
      <c r="A281" s="274" t="s">
        <v>52</v>
      </c>
      <c r="B281" s="275" t="s">
        <v>145</v>
      </c>
      <c r="C281" s="276" t="s">
        <v>360</v>
      </c>
      <c r="D281" s="274" t="s">
        <v>131</v>
      </c>
      <c r="E281" s="277">
        <v>92.8</v>
      </c>
      <c r="F281" s="277">
        <v>92.8</v>
      </c>
      <c r="G281" s="277">
        <v>92.8</v>
      </c>
      <c r="H281" s="280">
        <v>1960</v>
      </c>
      <c r="I281" s="281">
        <v>1</v>
      </c>
      <c r="J281" s="274" t="s">
        <v>110</v>
      </c>
      <c r="K281" s="274" t="s">
        <v>3</v>
      </c>
      <c r="L281" s="89"/>
      <c r="M281" s="89"/>
    </row>
    <row r="282" spans="1:13" s="20" customFormat="1" ht="15" customHeight="1">
      <c r="A282" s="274" t="s">
        <v>52</v>
      </c>
      <c r="B282" s="275" t="s">
        <v>145</v>
      </c>
      <c r="C282" s="276" t="s">
        <v>362</v>
      </c>
      <c r="D282" s="274" t="s">
        <v>131</v>
      </c>
      <c r="E282" s="277">
        <v>602</v>
      </c>
      <c r="F282" s="277">
        <v>602</v>
      </c>
      <c r="G282" s="277">
        <v>602</v>
      </c>
      <c r="H282" s="280">
        <v>1960</v>
      </c>
      <c r="I282" s="281">
        <v>1</v>
      </c>
      <c r="J282" s="274" t="s">
        <v>110</v>
      </c>
      <c r="K282" s="274" t="s">
        <v>3</v>
      </c>
      <c r="L282" s="23"/>
      <c r="M282" s="23"/>
    </row>
    <row r="283" spans="1:13" ht="15" customHeight="1">
      <c r="A283" s="274" t="s">
        <v>52</v>
      </c>
      <c r="B283" s="275" t="s">
        <v>145</v>
      </c>
      <c r="C283" s="276" t="s">
        <v>363</v>
      </c>
      <c r="D283" s="274" t="s">
        <v>131</v>
      </c>
      <c r="E283" s="277">
        <v>384</v>
      </c>
      <c r="F283" s="277">
        <v>384</v>
      </c>
      <c r="G283" s="277">
        <v>384</v>
      </c>
      <c r="H283" s="274">
        <v>1976</v>
      </c>
      <c r="I283" s="275">
        <v>1</v>
      </c>
      <c r="J283" s="274" t="s">
        <v>110</v>
      </c>
      <c r="K283" s="274" t="s">
        <v>3</v>
      </c>
      <c r="L283" s="89"/>
      <c r="M283" s="89"/>
    </row>
    <row r="284" spans="1:13" ht="15" customHeight="1">
      <c r="A284" s="274" t="s">
        <v>349</v>
      </c>
      <c r="B284" s="275" t="s">
        <v>145</v>
      </c>
      <c r="C284" s="276" t="s">
        <v>364</v>
      </c>
      <c r="D284" s="274" t="s">
        <v>260</v>
      </c>
      <c r="E284" s="277">
        <v>1.4</v>
      </c>
      <c r="F284" s="277">
        <v>1.4</v>
      </c>
      <c r="G284" s="277">
        <v>1.4</v>
      </c>
      <c r="H284" s="278" t="s">
        <v>160</v>
      </c>
      <c r="I284" s="279">
        <v>1</v>
      </c>
      <c r="J284" s="274" t="s">
        <v>110</v>
      </c>
      <c r="K284" s="274" t="s">
        <v>159</v>
      </c>
      <c r="L284" s="89"/>
      <c r="M284" s="89"/>
    </row>
    <row r="285" spans="1:13" ht="15" customHeight="1">
      <c r="A285" s="274" t="s">
        <v>5</v>
      </c>
      <c r="B285" s="275" t="s">
        <v>117</v>
      </c>
      <c r="C285" s="276" t="s">
        <v>365</v>
      </c>
      <c r="D285" s="274" t="s">
        <v>131</v>
      </c>
      <c r="E285" s="277">
        <v>1.5</v>
      </c>
      <c r="F285" s="277">
        <v>1.5</v>
      </c>
      <c r="G285" s="277">
        <v>1.4575499999999999</v>
      </c>
      <c r="H285" s="274">
        <v>1948</v>
      </c>
      <c r="I285" s="275">
        <v>0.97170000000000001</v>
      </c>
      <c r="J285" s="274" t="s">
        <v>110</v>
      </c>
      <c r="K285" s="274" t="s">
        <v>5</v>
      </c>
      <c r="L285" s="89"/>
      <c r="M285" s="89"/>
    </row>
    <row r="286" spans="1:13" ht="15" customHeight="1">
      <c r="A286" s="274" t="s">
        <v>52</v>
      </c>
      <c r="B286" s="275" t="s">
        <v>145</v>
      </c>
      <c r="C286" s="276" t="s">
        <v>366</v>
      </c>
      <c r="D286" s="274" t="s">
        <v>131</v>
      </c>
      <c r="E286" s="277">
        <v>150</v>
      </c>
      <c r="F286" s="277">
        <v>150</v>
      </c>
      <c r="G286" s="277">
        <v>150</v>
      </c>
      <c r="H286" s="280">
        <v>1973</v>
      </c>
      <c r="I286" s="281">
        <v>1</v>
      </c>
      <c r="J286" s="274" t="s">
        <v>110</v>
      </c>
      <c r="K286" s="274" t="s">
        <v>3</v>
      </c>
      <c r="L286" s="89"/>
      <c r="M286" s="89"/>
    </row>
    <row r="287" spans="1:13" ht="15" customHeight="1">
      <c r="A287" s="274" t="s">
        <v>5</v>
      </c>
      <c r="B287" s="275" t="s">
        <v>108</v>
      </c>
      <c r="C287" s="276" t="s">
        <v>367</v>
      </c>
      <c r="D287" s="274" t="s">
        <v>657</v>
      </c>
      <c r="E287" s="277">
        <v>54</v>
      </c>
      <c r="F287" s="277">
        <v>54</v>
      </c>
      <c r="G287" s="277">
        <v>26.757699478124991</v>
      </c>
      <c r="H287" s="274">
        <v>2012</v>
      </c>
      <c r="I287" s="275">
        <v>0.49559999999999998</v>
      </c>
      <c r="J287" s="274" t="s">
        <v>110</v>
      </c>
      <c r="K287" s="274" t="s">
        <v>5</v>
      </c>
      <c r="L287" s="89"/>
      <c r="M287" s="89"/>
    </row>
    <row r="288" spans="1:13" s="20" customFormat="1" ht="15" customHeight="1">
      <c r="A288" s="274" t="s">
        <v>5</v>
      </c>
      <c r="B288" s="275" t="s">
        <v>368</v>
      </c>
      <c r="C288" s="276" t="s">
        <v>369</v>
      </c>
      <c r="D288" s="274" t="s">
        <v>770</v>
      </c>
      <c r="E288" s="277">
        <v>12</v>
      </c>
      <c r="F288" s="277">
        <v>12</v>
      </c>
      <c r="G288" s="277">
        <v>5.9471999999999996</v>
      </c>
      <c r="H288" s="280">
        <v>2012</v>
      </c>
      <c r="I288" s="275">
        <v>0.49559999999999998</v>
      </c>
      <c r="J288" s="274" t="s">
        <v>110</v>
      </c>
      <c r="K288" s="274" t="s">
        <v>5</v>
      </c>
      <c r="L288" s="23"/>
      <c r="M288" s="23"/>
    </row>
    <row r="289" spans="1:13" s="20" customFormat="1" ht="15" customHeight="1">
      <c r="A289" s="274" t="s">
        <v>52</v>
      </c>
      <c r="B289" s="275" t="s">
        <v>145</v>
      </c>
      <c r="C289" s="276" t="s">
        <v>370</v>
      </c>
      <c r="D289" s="274" t="s">
        <v>131</v>
      </c>
      <c r="E289" s="277">
        <v>360</v>
      </c>
      <c r="F289" s="277">
        <v>360</v>
      </c>
      <c r="G289" s="277">
        <v>360</v>
      </c>
      <c r="H289" s="274">
        <v>1945</v>
      </c>
      <c r="I289" s="275">
        <v>1</v>
      </c>
      <c r="J289" s="274" t="s">
        <v>110</v>
      </c>
      <c r="K289" s="274" t="s">
        <v>3</v>
      </c>
      <c r="L289" s="23"/>
      <c r="M289" s="23"/>
    </row>
    <row r="290" spans="1:13" s="20" customFormat="1" ht="15" customHeight="1">
      <c r="A290" s="274" t="s">
        <v>361</v>
      </c>
      <c r="B290" s="275" t="s">
        <v>145</v>
      </c>
      <c r="C290" s="276" t="s">
        <v>771</v>
      </c>
      <c r="D290" s="274" t="s">
        <v>131</v>
      </c>
      <c r="E290" s="277">
        <v>3.6</v>
      </c>
      <c r="F290" s="277">
        <v>3.6</v>
      </c>
      <c r="G290" s="277">
        <v>3.6</v>
      </c>
      <c r="H290" s="278" t="s">
        <v>160</v>
      </c>
      <c r="I290" s="275">
        <v>1</v>
      </c>
      <c r="J290" s="274" t="s">
        <v>110</v>
      </c>
      <c r="K290" s="274" t="s">
        <v>159</v>
      </c>
      <c r="L290" s="23"/>
      <c r="M290" s="23"/>
    </row>
    <row r="291" spans="1:13" s="20" customFormat="1" ht="15" customHeight="1">
      <c r="A291" s="274" t="s">
        <v>5</v>
      </c>
      <c r="B291" s="275" t="s">
        <v>117</v>
      </c>
      <c r="C291" s="276" t="s">
        <v>371</v>
      </c>
      <c r="D291" s="274" t="s">
        <v>71</v>
      </c>
      <c r="E291" s="277">
        <v>0.97</v>
      </c>
      <c r="F291" s="277">
        <v>0.97</v>
      </c>
      <c r="G291" s="277">
        <v>0.94254899999999997</v>
      </c>
      <c r="H291" s="280">
        <v>2011</v>
      </c>
      <c r="I291" s="281">
        <v>0.97170000000000001</v>
      </c>
      <c r="J291" s="274" t="s">
        <v>110</v>
      </c>
      <c r="K291" s="274" t="s">
        <v>5</v>
      </c>
      <c r="L291" s="23"/>
      <c r="M291" s="23"/>
    </row>
    <row r="292" spans="1:13" s="20" customFormat="1" ht="15" customHeight="1">
      <c r="A292" s="274" t="s">
        <v>52</v>
      </c>
      <c r="B292" s="275" t="s">
        <v>145</v>
      </c>
      <c r="C292" s="276" t="s">
        <v>372</v>
      </c>
      <c r="D292" s="274" t="s">
        <v>131</v>
      </c>
      <c r="E292" s="277">
        <v>95.7</v>
      </c>
      <c r="F292" s="277">
        <v>95.7</v>
      </c>
      <c r="G292" s="277">
        <v>95.7</v>
      </c>
      <c r="H292" s="274">
        <v>1967</v>
      </c>
      <c r="I292" s="275">
        <v>1</v>
      </c>
      <c r="J292" s="274" t="s">
        <v>110</v>
      </c>
      <c r="K292" s="274" t="s">
        <v>3</v>
      </c>
      <c r="L292" s="23"/>
      <c r="M292" s="23"/>
    </row>
    <row r="293" spans="1:13" s="20" customFormat="1" ht="15" customHeight="1">
      <c r="A293" s="274" t="s">
        <v>52</v>
      </c>
      <c r="B293" s="275" t="s">
        <v>145</v>
      </c>
      <c r="C293" s="276" t="s">
        <v>373</v>
      </c>
      <c r="D293" s="274" t="s">
        <v>131</v>
      </c>
      <c r="E293" s="277">
        <v>293</v>
      </c>
      <c r="F293" s="277">
        <v>293</v>
      </c>
      <c r="G293" s="277">
        <v>293</v>
      </c>
      <c r="H293" s="280">
        <v>1951</v>
      </c>
      <c r="I293" s="281">
        <v>1</v>
      </c>
      <c r="J293" s="274" t="s">
        <v>110</v>
      </c>
      <c r="K293" s="274" t="s">
        <v>3</v>
      </c>
      <c r="L293" s="23"/>
      <c r="M293" s="23"/>
    </row>
    <row r="294" spans="1:13" s="20" customFormat="1" ht="15" customHeight="1">
      <c r="A294" s="274" t="s">
        <v>52</v>
      </c>
      <c r="B294" s="275" t="s">
        <v>145</v>
      </c>
      <c r="C294" s="276" t="s">
        <v>374</v>
      </c>
      <c r="D294" s="274" t="s">
        <v>131</v>
      </c>
      <c r="E294" s="277">
        <v>485</v>
      </c>
      <c r="F294" s="277">
        <v>485</v>
      </c>
      <c r="G294" s="277">
        <v>485</v>
      </c>
      <c r="H294" s="274">
        <v>1979</v>
      </c>
      <c r="I294" s="275">
        <v>1</v>
      </c>
      <c r="J294" s="274" t="s">
        <v>110</v>
      </c>
      <c r="K294" s="274" t="s">
        <v>3</v>
      </c>
      <c r="L294" s="23"/>
      <c r="M294" s="23"/>
    </row>
    <row r="295" spans="1:13" ht="15" customHeight="1">
      <c r="A295" s="274" t="s">
        <v>52</v>
      </c>
      <c r="B295" s="275" t="s">
        <v>145</v>
      </c>
      <c r="C295" s="276" t="s">
        <v>375</v>
      </c>
      <c r="D295" s="274" t="s">
        <v>131</v>
      </c>
      <c r="E295" s="277">
        <v>441.5</v>
      </c>
      <c r="F295" s="277">
        <v>441.5</v>
      </c>
      <c r="G295" s="277">
        <v>441.5</v>
      </c>
      <c r="H295" s="280">
        <v>1951</v>
      </c>
      <c r="I295" s="281">
        <v>1</v>
      </c>
      <c r="J295" s="274" t="s">
        <v>110</v>
      </c>
      <c r="K295" s="274" t="s">
        <v>3</v>
      </c>
      <c r="L295" s="89"/>
      <c r="M295" s="89"/>
    </row>
    <row r="296" spans="1:13" s="20" customFormat="1" ht="15" customHeight="1">
      <c r="A296" s="274" t="s">
        <v>224</v>
      </c>
      <c r="B296" s="275" t="s">
        <v>93</v>
      </c>
      <c r="C296" s="276" t="s">
        <v>376</v>
      </c>
      <c r="D296" s="274" t="s">
        <v>657</v>
      </c>
      <c r="E296" s="277">
        <v>2.2999999999999998</v>
      </c>
      <c r="F296" s="277">
        <v>2.2999999999999998</v>
      </c>
      <c r="G296" s="277">
        <v>0.80502989999999996</v>
      </c>
      <c r="H296" s="280">
        <v>2019</v>
      </c>
      <c r="I296" s="279">
        <v>0.35001300000000002</v>
      </c>
      <c r="J296" s="274" t="s">
        <v>110</v>
      </c>
      <c r="K296" s="274" t="s">
        <v>700</v>
      </c>
      <c r="L296" s="23"/>
      <c r="M296" s="23"/>
    </row>
    <row r="297" spans="1:13" s="20" customFormat="1" ht="15" customHeight="1">
      <c r="A297" s="274" t="s">
        <v>67</v>
      </c>
      <c r="B297" s="275" t="s">
        <v>93</v>
      </c>
      <c r="C297" s="276" t="s">
        <v>660</v>
      </c>
      <c r="D297" s="274" t="s">
        <v>657</v>
      </c>
      <c r="E297" s="277">
        <v>7.2</v>
      </c>
      <c r="F297" s="277">
        <v>7.2</v>
      </c>
      <c r="G297" s="277">
        <v>2.5162197088750022</v>
      </c>
      <c r="H297" s="274">
        <v>2024</v>
      </c>
      <c r="I297" s="275">
        <v>0.35001300000000002</v>
      </c>
      <c r="J297" s="274" t="s">
        <v>110</v>
      </c>
      <c r="K297" s="274" t="s">
        <v>700</v>
      </c>
      <c r="L297" s="23"/>
      <c r="M297" s="23"/>
    </row>
    <row r="298" spans="1:13" s="20" customFormat="1" ht="15" customHeight="1">
      <c r="A298" s="274" t="s">
        <v>52</v>
      </c>
      <c r="B298" s="275" t="s">
        <v>145</v>
      </c>
      <c r="C298" s="276" t="s">
        <v>377</v>
      </c>
      <c r="D298" s="274" t="s">
        <v>131</v>
      </c>
      <c r="E298" s="277">
        <v>76.5</v>
      </c>
      <c r="F298" s="277">
        <v>76.5</v>
      </c>
      <c r="G298" s="277">
        <v>76.5</v>
      </c>
      <c r="H298" s="274">
        <v>1935</v>
      </c>
      <c r="I298" s="275">
        <v>1</v>
      </c>
      <c r="J298" s="274" t="s">
        <v>110</v>
      </c>
      <c r="K298" s="274" t="s">
        <v>3</v>
      </c>
      <c r="L298" s="23"/>
      <c r="M298" s="23"/>
    </row>
    <row r="299" spans="1:13" ht="15" customHeight="1">
      <c r="A299" s="274" t="s">
        <v>378</v>
      </c>
      <c r="B299" s="275" t="s">
        <v>145</v>
      </c>
      <c r="C299" s="276" t="s">
        <v>379</v>
      </c>
      <c r="D299" s="274" t="s">
        <v>260</v>
      </c>
      <c r="E299" s="277">
        <v>148.4</v>
      </c>
      <c r="F299" s="277">
        <v>148.4</v>
      </c>
      <c r="G299" s="277">
        <v>148.4</v>
      </c>
      <c r="H299" s="278" t="s">
        <v>160</v>
      </c>
      <c r="I299" s="279">
        <v>1</v>
      </c>
      <c r="J299" s="274" t="s">
        <v>110</v>
      </c>
      <c r="K299" s="274" t="s">
        <v>159</v>
      </c>
      <c r="L299" s="89"/>
      <c r="M299" s="89"/>
    </row>
    <row r="300" spans="1:13" s="20" customFormat="1" ht="15" customHeight="1">
      <c r="A300" s="274" t="s">
        <v>5</v>
      </c>
      <c r="B300" s="275" t="s">
        <v>108</v>
      </c>
      <c r="C300" s="276" t="s">
        <v>380</v>
      </c>
      <c r="D300" s="274" t="s">
        <v>71</v>
      </c>
      <c r="E300" s="277">
        <v>0.96930000000000005</v>
      </c>
      <c r="F300" s="277">
        <v>0.96930000000000005</v>
      </c>
      <c r="G300" s="277">
        <v>0.48038508000000002</v>
      </c>
      <c r="H300" s="274">
        <v>2011</v>
      </c>
      <c r="I300" s="275">
        <v>0.49559999999999998</v>
      </c>
      <c r="J300" s="274" t="s">
        <v>110</v>
      </c>
      <c r="K300" s="274" t="s">
        <v>5</v>
      </c>
      <c r="L300" s="23"/>
      <c r="M300" s="23"/>
    </row>
    <row r="301" spans="1:13" s="20" customFormat="1" ht="15" customHeight="1">
      <c r="A301" s="274" t="s">
        <v>5</v>
      </c>
      <c r="B301" s="275" t="s">
        <v>108</v>
      </c>
      <c r="C301" s="276" t="s">
        <v>381</v>
      </c>
      <c r="D301" s="274" t="s">
        <v>71</v>
      </c>
      <c r="E301" s="277">
        <v>0.97092000000000001</v>
      </c>
      <c r="F301" s="277">
        <v>0.97092000000000001</v>
      </c>
      <c r="G301" s="277">
        <v>0.48118795199999997</v>
      </c>
      <c r="H301" s="280">
        <v>2011</v>
      </c>
      <c r="I301" s="275">
        <v>0.49559999999999998</v>
      </c>
      <c r="J301" s="274" t="s">
        <v>110</v>
      </c>
      <c r="K301" s="274" t="s">
        <v>5</v>
      </c>
      <c r="L301" s="23"/>
      <c r="M301" s="23"/>
    </row>
    <row r="302" spans="1:13" s="20" customFormat="1" ht="15" customHeight="1">
      <c r="A302" s="274" t="s">
        <v>52</v>
      </c>
      <c r="B302" s="275" t="s">
        <v>145</v>
      </c>
      <c r="C302" s="276" t="s">
        <v>382</v>
      </c>
      <c r="D302" s="274" t="s">
        <v>131</v>
      </c>
      <c r="E302" s="277">
        <v>96</v>
      </c>
      <c r="F302" s="277">
        <v>96</v>
      </c>
      <c r="G302" s="277">
        <v>96</v>
      </c>
      <c r="H302" s="274">
        <v>1952</v>
      </c>
      <c r="I302" s="275">
        <v>1</v>
      </c>
      <c r="J302" s="274" t="s">
        <v>110</v>
      </c>
      <c r="K302" s="274" t="s">
        <v>3</v>
      </c>
      <c r="L302" s="23"/>
      <c r="M302" s="23"/>
    </row>
    <row r="303" spans="1:13" s="20" customFormat="1" ht="15" customHeight="1">
      <c r="A303" s="274" t="s">
        <v>349</v>
      </c>
      <c r="B303" s="275" t="s">
        <v>145</v>
      </c>
      <c r="C303" s="276" t="s">
        <v>383</v>
      </c>
      <c r="D303" s="274" t="s">
        <v>260</v>
      </c>
      <c r="E303" s="277">
        <v>1.5</v>
      </c>
      <c r="F303" s="277">
        <v>1.5</v>
      </c>
      <c r="G303" s="277">
        <v>1.5</v>
      </c>
      <c r="H303" s="278" t="s">
        <v>160</v>
      </c>
      <c r="I303" s="279">
        <v>1</v>
      </c>
      <c r="J303" s="274" t="s">
        <v>110</v>
      </c>
      <c r="K303" s="274" t="s">
        <v>159</v>
      </c>
      <c r="L303" s="23"/>
      <c r="M303" s="23"/>
    </row>
    <row r="304" spans="1:13" s="20" customFormat="1" ht="15" customHeight="1">
      <c r="A304" s="274" t="s">
        <v>67</v>
      </c>
      <c r="B304" s="275" t="s">
        <v>93</v>
      </c>
      <c r="C304" s="276" t="s">
        <v>384</v>
      </c>
      <c r="D304" s="274" t="s">
        <v>657</v>
      </c>
      <c r="E304" s="277">
        <v>4.0999999999999996</v>
      </c>
      <c r="F304" s="277">
        <v>4.0999999999999996</v>
      </c>
      <c r="G304" s="277">
        <v>1.4071963830000001</v>
      </c>
      <c r="H304" s="280">
        <v>2011</v>
      </c>
      <c r="I304" s="279">
        <v>0.34321863000000002</v>
      </c>
      <c r="J304" s="274" t="s">
        <v>110</v>
      </c>
      <c r="K304" s="274" t="s">
        <v>700</v>
      </c>
      <c r="L304" s="23"/>
      <c r="M304" s="23"/>
    </row>
    <row r="305" spans="1:13" ht="15" customHeight="1">
      <c r="A305" s="274" t="s">
        <v>67</v>
      </c>
      <c r="B305" s="275" t="s">
        <v>93</v>
      </c>
      <c r="C305" s="276" t="s">
        <v>385</v>
      </c>
      <c r="D305" s="274" t="s">
        <v>657</v>
      </c>
      <c r="E305" s="277">
        <v>10.8</v>
      </c>
      <c r="F305" s="277">
        <v>10.8</v>
      </c>
      <c r="G305" s="277">
        <v>3.7762665088750027</v>
      </c>
      <c r="H305" s="274">
        <v>2020</v>
      </c>
      <c r="I305" s="275">
        <v>0.35001300000000002</v>
      </c>
      <c r="J305" s="274" t="s">
        <v>110</v>
      </c>
      <c r="K305" s="274" t="s">
        <v>700</v>
      </c>
      <c r="L305" s="89"/>
      <c r="M305" s="89"/>
    </row>
    <row r="306" spans="1:13" s="20" customFormat="1" ht="15" customHeight="1">
      <c r="A306" s="274" t="s">
        <v>67</v>
      </c>
      <c r="B306" s="275" t="s">
        <v>93</v>
      </c>
      <c r="C306" s="276" t="s">
        <v>386</v>
      </c>
      <c r="D306" s="274" t="s">
        <v>657</v>
      </c>
      <c r="E306" s="277">
        <v>20.7</v>
      </c>
      <c r="F306" s="277">
        <v>20.7</v>
      </c>
      <c r="G306" s="277">
        <v>7.2452690999999998</v>
      </c>
      <c r="H306" s="280">
        <v>2013</v>
      </c>
      <c r="I306" s="279">
        <v>0.35001300000000002</v>
      </c>
      <c r="J306" s="274" t="s">
        <v>110</v>
      </c>
      <c r="K306" s="274" t="s">
        <v>700</v>
      </c>
      <c r="L306" s="23"/>
      <c r="M306" s="23"/>
    </row>
    <row r="307" spans="1:13" s="20" customFormat="1" ht="15" customHeight="1">
      <c r="A307" s="274" t="s">
        <v>67</v>
      </c>
      <c r="B307" s="275" t="s">
        <v>93</v>
      </c>
      <c r="C307" s="276" t="s">
        <v>387</v>
      </c>
      <c r="D307" s="274" t="s">
        <v>657</v>
      </c>
      <c r="E307" s="277">
        <v>19.2</v>
      </c>
      <c r="F307" s="277">
        <v>19.2</v>
      </c>
      <c r="G307" s="277">
        <v>13.176959999999999</v>
      </c>
      <c r="H307" s="274">
        <v>2018</v>
      </c>
      <c r="I307" s="275">
        <v>0.68630000000000002</v>
      </c>
      <c r="J307" s="274" t="s">
        <v>110</v>
      </c>
      <c r="K307" s="274" t="s">
        <v>700</v>
      </c>
      <c r="L307" s="23"/>
      <c r="M307" s="23"/>
    </row>
    <row r="308" spans="1:13" ht="15" customHeight="1">
      <c r="A308" s="274" t="s">
        <v>67</v>
      </c>
      <c r="B308" s="275" t="s">
        <v>93</v>
      </c>
      <c r="C308" s="276" t="s">
        <v>388</v>
      </c>
      <c r="D308" s="274" t="s">
        <v>657</v>
      </c>
      <c r="E308" s="277">
        <v>7.5</v>
      </c>
      <c r="F308" s="277">
        <v>7.5</v>
      </c>
      <c r="G308" s="277">
        <v>2.6250975000000003</v>
      </c>
      <c r="H308" s="274">
        <v>2023</v>
      </c>
      <c r="I308" s="275">
        <v>0.35001300000000002</v>
      </c>
      <c r="J308" s="274" t="s">
        <v>110</v>
      </c>
      <c r="K308" s="274" t="s">
        <v>700</v>
      </c>
      <c r="L308" s="89"/>
      <c r="M308" s="89"/>
    </row>
    <row r="309" spans="1:13" s="20" customFormat="1" ht="15" customHeight="1">
      <c r="A309" s="274" t="s">
        <v>60</v>
      </c>
      <c r="B309" s="275" t="s">
        <v>389</v>
      </c>
      <c r="C309" s="276" t="s">
        <v>389</v>
      </c>
      <c r="D309" s="274" t="s">
        <v>129</v>
      </c>
      <c r="E309" s="277">
        <v>35</v>
      </c>
      <c r="F309" s="277">
        <v>35</v>
      </c>
      <c r="G309" s="277">
        <v>22.75</v>
      </c>
      <c r="H309" s="280">
        <v>2020</v>
      </c>
      <c r="I309" s="281">
        <v>0.65</v>
      </c>
      <c r="J309" s="274" t="s">
        <v>110</v>
      </c>
      <c r="K309" s="274" t="s">
        <v>701</v>
      </c>
      <c r="L309" s="23"/>
      <c r="M309" s="23"/>
    </row>
    <row r="310" spans="1:13" s="20" customFormat="1" ht="15" customHeight="1">
      <c r="A310" s="274" t="s">
        <v>67</v>
      </c>
      <c r="B310" s="275" t="s">
        <v>93</v>
      </c>
      <c r="C310" s="276" t="s">
        <v>390</v>
      </c>
      <c r="D310" s="274" t="s">
        <v>131</v>
      </c>
      <c r="E310" s="277">
        <v>16.100000000000001</v>
      </c>
      <c r="F310" s="277">
        <v>16.100000000000001</v>
      </c>
      <c r="G310" s="277">
        <v>11.049430000000001</v>
      </c>
      <c r="H310" s="280">
        <v>1980</v>
      </c>
      <c r="I310" s="281">
        <v>0.68630000000000002</v>
      </c>
      <c r="J310" s="274" t="s">
        <v>110</v>
      </c>
      <c r="K310" s="274" t="s">
        <v>700</v>
      </c>
      <c r="L310" s="23"/>
      <c r="M310" s="23"/>
    </row>
    <row r="311" spans="1:13" s="25" customFormat="1" ht="15" customHeight="1">
      <c r="A311" s="274" t="s">
        <v>67</v>
      </c>
      <c r="B311" s="275" t="s">
        <v>93</v>
      </c>
      <c r="C311" s="276" t="s">
        <v>391</v>
      </c>
      <c r="D311" s="274" t="s">
        <v>657</v>
      </c>
      <c r="E311" s="277">
        <v>7.05</v>
      </c>
      <c r="F311" s="277">
        <v>7.05</v>
      </c>
      <c r="G311" s="277">
        <v>4.8384150000000004</v>
      </c>
      <c r="H311" s="280">
        <v>2017</v>
      </c>
      <c r="I311" s="281">
        <v>0.68630000000000002</v>
      </c>
      <c r="J311" s="274" t="s">
        <v>110</v>
      </c>
      <c r="K311" s="274" t="s">
        <v>700</v>
      </c>
      <c r="L311" s="23"/>
      <c r="M311" s="23"/>
    </row>
    <row r="312" spans="1:13" ht="15" customHeight="1">
      <c r="A312" s="274" t="s">
        <v>5</v>
      </c>
      <c r="B312" s="275" t="s">
        <v>125</v>
      </c>
      <c r="C312" s="276" t="s">
        <v>674</v>
      </c>
      <c r="D312" s="274" t="s">
        <v>131</v>
      </c>
      <c r="E312" s="277">
        <v>625.39702000000011</v>
      </c>
      <c r="F312" s="277">
        <v>625.4</v>
      </c>
      <c r="G312" s="277">
        <v>607.69828433400016</v>
      </c>
      <c r="H312" s="274" t="s">
        <v>392</v>
      </c>
      <c r="I312" s="275">
        <v>0.97170000000000001</v>
      </c>
      <c r="J312" s="274" t="s">
        <v>110</v>
      </c>
      <c r="K312" s="274" t="s">
        <v>5</v>
      </c>
      <c r="L312" s="89"/>
      <c r="M312" s="89"/>
    </row>
    <row r="313" spans="1:13" s="20" customFormat="1" ht="15" customHeight="1">
      <c r="A313" s="274" t="s">
        <v>67</v>
      </c>
      <c r="B313" s="275" t="s">
        <v>93</v>
      </c>
      <c r="C313" s="276" t="s">
        <v>393</v>
      </c>
      <c r="D313" s="274" t="s">
        <v>657</v>
      </c>
      <c r="E313" s="277">
        <v>17.25</v>
      </c>
      <c r="F313" s="277">
        <v>17.25</v>
      </c>
      <c r="G313" s="277">
        <v>11.838675</v>
      </c>
      <c r="H313" s="274">
        <v>2020</v>
      </c>
      <c r="I313" s="275">
        <v>0.68630000000000002</v>
      </c>
      <c r="J313" s="274" t="s">
        <v>110</v>
      </c>
      <c r="K313" s="274" t="s">
        <v>700</v>
      </c>
      <c r="L313" s="23"/>
      <c r="M313" s="23"/>
    </row>
    <row r="314" spans="1:13" s="20" customFormat="1" ht="15" customHeight="1">
      <c r="A314" s="274" t="s">
        <v>5</v>
      </c>
      <c r="B314" s="275" t="s">
        <v>108</v>
      </c>
      <c r="C314" s="276" t="s">
        <v>394</v>
      </c>
      <c r="D314" s="274" t="s">
        <v>71</v>
      </c>
      <c r="E314" s="277">
        <v>12.68</v>
      </c>
      <c r="F314" s="277">
        <v>12.68</v>
      </c>
      <c r="G314" s="277">
        <v>6.2842079999999996</v>
      </c>
      <c r="H314" s="274">
        <v>2010</v>
      </c>
      <c r="I314" s="275">
        <v>0.49559999999999998</v>
      </c>
      <c r="J314" s="274" t="s">
        <v>110</v>
      </c>
      <c r="K314" s="274" t="s">
        <v>5</v>
      </c>
      <c r="L314" s="23"/>
      <c r="M314" s="23"/>
    </row>
    <row r="315" spans="1:13" ht="15" customHeight="1">
      <c r="A315" s="274" t="s">
        <v>62</v>
      </c>
      <c r="B315" s="275" t="s">
        <v>136</v>
      </c>
      <c r="C315" s="276" t="s">
        <v>137</v>
      </c>
      <c r="D315" s="274" t="s">
        <v>2</v>
      </c>
      <c r="E315" s="277">
        <v>132</v>
      </c>
      <c r="F315" s="277">
        <v>0</v>
      </c>
      <c r="G315" s="277">
        <v>66</v>
      </c>
      <c r="H315" s="280">
        <v>2007</v>
      </c>
      <c r="I315" s="281">
        <v>0.5</v>
      </c>
      <c r="J315" s="274" t="s">
        <v>138</v>
      </c>
      <c r="K315" s="274" t="s">
        <v>700</v>
      </c>
      <c r="L315" s="89"/>
      <c r="M315" s="89"/>
    </row>
    <row r="316" spans="1:13" s="20" customFormat="1" ht="15" customHeight="1">
      <c r="A316" s="274" t="s">
        <v>378</v>
      </c>
      <c r="B316" s="275" t="s">
        <v>157</v>
      </c>
      <c r="C316" s="276" t="s">
        <v>396</v>
      </c>
      <c r="D316" s="274" t="s">
        <v>147</v>
      </c>
      <c r="E316" s="277">
        <v>112</v>
      </c>
      <c r="F316" s="277">
        <v>112</v>
      </c>
      <c r="G316" s="277">
        <v>112</v>
      </c>
      <c r="H316" s="274">
        <v>2014</v>
      </c>
      <c r="I316" s="275">
        <v>1</v>
      </c>
      <c r="J316" s="274" t="s">
        <v>110</v>
      </c>
      <c r="K316" s="274" t="s">
        <v>159</v>
      </c>
      <c r="L316" s="23"/>
      <c r="M316" s="23"/>
    </row>
    <row r="317" spans="1:13" ht="15" customHeight="1">
      <c r="A317" s="274" t="s">
        <v>378</v>
      </c>
      <c r="B317" s="275" t="s">
        <v>145</v>
      </c>
      <c r="C317" s="276" t="s">
        <v>691</v>
      </c>
      <c r="D317" s="274" t="s">
        <v>260</v>
      </c>
      <c r="E317" s="277">
        <v>104</v>
      </c>
      <c r="F317" s="277">
        <v>104</v>
      </c>
      <c r="G317" s="277">
        <v>104</v>
      </c>
      <c r="H317" s="278" t="s">
        <v>160</v>
      </c>
      <c r="I317" s="279">
        <v>1</v>
      </c>
      <c r="J317" s="274" t="s">
        <v>110</v>
      </c>
      <c r="K317" s="274" t="s">
        <v>159</v>
      </c>
      <c r="L317" s="89"/>
      <c r="M317" s="89"/>
    </row>
    <row r="318" spans="1:13" ht="15" customHeight="1">
      <c r="A318" s="274" t="s">
        <v>5</v>
      </c>
      <c r="B318" s="275" t="s">
        <v>133</v>
      </c>
      <c r="C318" s="276" t="s">
        <v>397</v>
      </c>
      <c r="D318" s="274" t="s">
        <v>657</v>
      </c>
      <c r="E318" s="277">
        <v>34</v>
      </c>
      <c r="F318" s="277">
        <v>34</v>
      </c>
      <c r="G318" s="277">
        <v>16.845699478124992</v>
      </c>
      <c r="H318" s="274">
        <v>2008</v>
      </c>
      <c r="I318" s="275">
        <v>0.49559999999999998</v>
      </c>
      <c r="J318" s="274" t="s">
        <v>110</v>
      </c>
      <c r="K318" s="274" t="s">
        <v>5</v>
      </c>
      <c r="L318" s="89"/>
      <c r="M318" s="89"/>
    </row>
    <row r="319" spans="1:13">
      <c r="A319" s="274" t="s">
        <v>5</v>
      </c>
      <c r="B319" s="275" t="s">
        <v>108</v>
      </c>
      <c r="C319" s="276" t="s">
        <v>398</v>
      </c>
      <c r="D319" s="274" t="s">
        <v>71</v>
      </c>
      <c r="E319" s="277">
        <v>0.90720000000000001</v>
      </c>
      <c r="F319" s="277">
        <v>0.90720000000000001</v>
      </c>
      <c r="G319" s="277">
        <v>0.44960832000000001</v>
      </c>
      <c r="H319" s="280">
        <v>2011</v>
      </c>
      <c r="I319" s="275">
        <v>0.49559999999999998</v>
      </c>
      <c r="J319" s="274" t="s">
        <v>110</v>
      </c>
      <c r="K319" s="274" t="s">
        <v>5</v>
      </c>
      <c r="L319" s="89"/>
      <c r="M319" s="89"/>
    </row>
    <row r="320" spans="1:13">
      <c r="A320" s="274" t="s">
        <v>5</v>
      </c>
      <c r="B320" s="275" t="s">
        <v>108</v>
      </c>
      <c r="C320" s="276" t="s">
        <v>399</v>
      </c>
      <c r="D320" s="274" t="s">
        <v>71</v>
      </c>
      <c r="E320" s="277">
        <v>0.99360000000000004</v>
      </c>
      <c r="F320" s="277">
        <v>0.99360000000000004</v>
      </c>
      <c r="G320" s="277">
        <v>0.49242816</v>
      </c>
      <c r="H320" s="274">
        <v>2011</v>
      </c>
      <c r="I320" s="275">
        <v>0.49559999999999998</v>
      </c>
      <c r="J320" s="274" t="s">
        <v>110</v>
      </c>
      <c r="K320" s="274" t="s">
        <v>5</v>
      </c>
      <c r="L320" s="89"/>
      <c r="M320" s="89"/>
    </row>
    <row r="321" spans="1:13">
      <c r="A321" s="274" t="s">
        <v>5</v>
      </c>
      <c r="B321" s="275" t="s">
        <v>108</v>
      </c>
      <c r="C321" s="276" t="s">
        <v>400</v>
      </c>
      <c r="D321" s="274" t="s">
        <v>71</v>
      </c>
      <c r="E321" s="277">
        <v>0.99742500000000001</v>
      </c>
      <c r="F321" s="277">
        <v>0.99742500000000001</v>
      </c>
      <c r="G321" s="277">
        <v>0.49432382999999996</v>
      </c>
      <c r="H321" s="280">
        <v>2010</v>
      </c>
      <c r="I321" s="275">
        <v>0.49559999999999998</v>
      </c>
      <c r="J321" s="274" t="s">
        <v>110</v>
      </c>
      <c r="K321" s="274" t="s">
        <v>5</v>
      </c>
      <c r="L321" s="89"/>
      <c r="M321" s="89"/>
    </row>
    <row r="322" spans="1:13">
      <c r="A322" s="274" t="s">
        <v>67</v>
      </c>
      <c r="B322" s="275" t="s">
        <v>93</v>
      </c>
      <c r="C322" s="276" t="s">
        <v>401</v>
      </c>
      <c r="D322" s="274" t="s">
        <v>657</v>
      </c>
      <c r="E322" s="277">
        <v>10</v>
      </c>
      <c r="F322" s="277">
        <v>10</v>
      </c>
      <c r="G322" s="277">
        <v>6.8591261088750022</v>
      </c>
      <c r="H322" s="280">
        <v>2014</v>
      </c>
      <c r="I322" s="281">
        <v>0.68630000000000002</v>
      </c>
      <c r="J322" s="274" t="s">
        <v>110</v>
      </c>
      <c r="K322" s="274" t="s">
        <v>700</v>
      </c>
      <c r="L322" s="89"/>
      <c r="M322" s="89"/>
    </row>
    <row r="323" spans="1:13" s="20" customFormat="1" ht="15">
      <c r="A323" s="274" t="s">
        <v>52</v>
      </c>
      <c r="B323" s="275" t="s">
        <v>145</v>
      </c>
      <c r="C323" s="276" t="s">
        <v>402</v>
      </c>
      <c r="D323" s="274" t="s">
        <v>131</v>
      </c>
      <c r="E323" s="277">
        <v>74.569999999999993</v>
      </c>
      <c r="F323" s="277">
        <v>74.569999999999993</v>
      </c>
      <c r="G323" s="277">
        <v>74.569999999999993</v>
      </c>
      <c r="H323" s="280">
        <v>1927</v>
      </c>
      <c r="I323" s="281">
        <v>1</v>
      </c>
      <c r="J323" s="274" t="s">
        <v>110</v>
      </c>
      <c r="K323" s="274" t="s">
        <v>3</v>
      </c>
      <c r="L323" s="23"/>
      <c r="M323" s="23"/>
    </row>
    <row r="324" spans="1:13" s="20" customFormat="1" ht="15">
      <c r="A324" s="274" t="s">
        <v>52</v>
      </c>
      <c r="B324" s="275" t="s">
        <v>145</v>
      </c>
      <c r="C324" s="276" t="s">
        <v>403</v>
      </c>
      <c r="D324" s="274" t="s">
        <v>131</v>
      </c>
      <c r="E324" s="277">
        <v>303</v>
      </c>
      <c r="F324" s="277">
        <v>303</v>
      </c>
      <c r="G324" s="277">
        <v>303</v>
      </c>
      <c r="H324" s="274">
        <v>1953</v>
      </c>
      <c r="I324" s="275">
        <v>1</v>
      </c>
      <c r="J324" s="274" t="s">
        <v>110</v>
      </c>
      <c r="K324" s="274" t="s">
        <v>3</v>
      </c>
      <c r="L324" s="23"/>
      <c r="M324" s="23"/>
    </row>
    <row r="325" spans="1:13" s="20" customFormat="1" ht="15">
      <c r="A325" s="274" t="s">
        <v>52</v>
      </c>
      <c r="B325" s="275" t="s">
        <v>145</v>
      </c>
      <c r="C325" s="276" t="s">
        <v>404</v>
      </c>
      <c r="D325" s="274" t="s">
        <v>131</v>
      </c>
      <c r="E325" s="277">
        <v>98.8</v>
      </c>
      <c r="F325" s="277">
        <v>98.8</v>
      </c>
      <c r="G325" s="277">
        <v>98.8</v>
      </c>
      <c r="H325" s="280">
        <v>1971</v>
      </c>
      <c r="I325" s="281">
        <v>1</v>
      </c>
      <c r="J325" s="274" t="s">
        <v>110</v>
      </c>
      <c r="K325" s="274" t="s">
        <v>3</v>
      </c>
      <c r="L325" s="23"/>
      <c r="M325" s="23"/>
    </row>
    <row r="326" spans="1:13" s="20" customFormat="1" ht="15">
      <c r="A326" s="274" t="s">
        <v>703</v>
      </c>
      <c r="B326" s="275" t="s">
        <v>700</v>
      </c>
      <c r="C326" s="276" t="s">
        <v>772</v>
      </c>
      <c r="D326" s="274" t="s">
        <v>71</v>
      </c>
      <c r="E326" s="277">
        <v>630</v>
      </c>
      <c r="F326" s="277">
        <v>0</v>
      </c>
      <c r="G326" s="277">
        <v>315</v>
      </c>
      <c r="H326" s="274" t="s">
        <v>160</v>
      </c>
      <c r="I326" s="275" t="s">
        <v>160</v>
      </c>
      <c r="J326" s="274" t="s">
        <v>110</v>
      </c>
      <c r="K326" s="274" t="s">
        <v>700</v>
      </c>
      <c r="L326" s="23"/>
      <c r="M326" s="23"/>
    </row>
    <row r="327" spans="1:13" s="20" customFormat="1" ht="15">
      <c r="A327" s="274" t="s">
        <v>52</v>
      </c>
      <c r="B327" s="275" t="s">
        <v>145</v>
      </c>
      <c r="C327" s="276" t="s">
        <v>405</v>
      </c>
      <c r="D327" s="274" t="s">
        <v>131</v>
      </c>
      <c r="E327" s="277">
        <v>176.88</v>
      </c>
      <c r="F327" s="277">
        <v>176.88</v>
      </c>
      <c r="G327" s="277">
        <v>176.88</v>
      </c>
      <c r="H327" s="274">
        <v>1961</v>
      </c>
      <c r="I327" s="275">
        <v>1</v>
      </c>
      <c r="J327" s="274" t="s">
        <v>110</v>
      </c>
      <c r="K327" s="274" t="s">
        <v>3</v>
      </c>
      <c r="L327" s="23"/>
      <c r="M327" s="23"/>
    </row>
    <row r="328" spans="1:13" ht="15" customHeight="1">
      <c r="A328" s="274" t="s">
        <v>5</v>
      </c>
      <c r="B328" s="275" t="s">
        <v>125</v>
      </c>
      <c r="C328" s="276" t="s">
        <v>406</v>
      </c>
      <c r="D328" s="274" t="s">
        <v>127</v>
      </c>
      <c r="E328" s="277">
        <v>237.1</v>
      </c>
      <c r="F328" s="277">
        <v>237.1</v>
      </c>
      <c r="G328" s="277">
        <v>230.39007000000001</v>
      </c>
      <c r="H328" s="280">
        <v>1993</v>
      </c>
      <c r="I328" s="281">
        <v>0.97170000000000001</v>
      </c>
      <c r="J328" s="274" t="s">
        <v>110</v>
      </c>
      <c r="K328" s="274" t="s">
        <v>5</v>
      </c>
      <c r="L328" s="89"/>
      <c r="M328" s="89"/>
    </row>
    <row r="329" spans="1:13" ht="15" customHeight="1">
      <c r="A329" s="274" t="s">
        <v>5</v>
      </c>
      <c r="B329" s="275" t="s">
        <v>125</v>
      </c>
      <c r="C329" s="276" t="s">
        <v>407</v>
      </c>
      <c r="D329" s="274" t="s">
        <v>127</v>
      </c>
      <c r="E329" s="277">
        <v>1120.3</v>
      </c>
      <c r="F329" s="277">
        <v>1120.3</v>
      </c>
      <c r="G329" s="277">
        <v>1088.5955099999999</v>
      </c>
      <c r="H329" s="274">
        <v>1992</v>
      </c>
      <c r="I329" s="275">
        <v>0.97170000000000001</v>
      </c>
      <c r="J329" s="274" t="s">
        <v>110</v>
      </c>
      <c r="K329" s="274" t="s">
        <v>5</v>
      </c>
      <c r="L329" s="89"/>
      <c r="M329" s="89"/>
    </row>
    <row r="330" spans="1:13" s="20" customFormat="1" ht="15" customHeight="1">
      <c r="A330" s="274" t="s">
        <v>349</v>
      </c>
      <c r="B330" s="275" t="s">
        <v>145</v>
      </c>
      <c r="C330" s="276" t="s">
        <v>684</v>
      </c>
      <c r="D330" s="274" t="s">
        <v>260</v>
      </c>
      <c r="E330" s="277">
        <v>5.8</v>
      </c>
      <c r="F330" s="277">
        <v>5.8</v>
      </c>
      <c r="G330" s="277">
        <v>5.8</v>
      </c>
      <c r="H330" s="278" t="s">
        <v>160</v>
      </c>
      <c r="I330" s="279">
        <v>1</v>
      </c>
      <c r="J330" s="274" t="s">
        <v>110</v>
      </c>
      <c r="K330" s="274" t="s">
        <v>159</v>
      </c>
      <c r="L330" s="23"/>
      <c r="M330" s="23"/>
    </row>
    <row r="331" spans="1:13" ht="15" customHeight="1">
      <c r="A331" s="274" t="s">
        <v>5</v>
      </c>
      <c r="B331" s="275" t="s">
        <v>108</v>
      </c>
      <c r="C331" s="276" t="s">
        <v>408</v>
      </c>
      <c r="D331" s="274" t="s">
        <v>71</v>
      </c>
      <c r="E331" s="277">
        <v>4.3</v>
      </c>
      <c r="F331" s="277">
        <v>4.3</v>
      </c>
      <c r="G331" s="277">
        <v>2.1310799999999999</v>
      </c>
      <c r="H331" s="274">
        <v>2010</v>
      </c>
      <c r="I331" s="275">
        <v>0.49559999999999998</v>
      </c>
      <c r="J331" s="274" t="s">
        <v>110</v>
      </c>
      <c r="K331" s="274" t="s">
        <v>5</v>
      </c>
      <c r="L331" s="89"/>
      <c r="M331" s="89"/>
    </row>
    <row r="332" spans="1:13" ht="15" customHeight="1">
      <c r="A332" s="274" t="s">
        <v>5</v>
      </c>
      <c r="B332" s="275" t="s">
        <v>108</v>
      </c>
      <c r="C332" s="276" t="s">
        <v>409</v>
      </c>
      <c r="D332" s="274" t="s">
        <v>71</v>
      </c>
      <c r="E332" s="277">
        <v>3.4</v>
      </c>
      <c r="F332" s="277">
        <v>3.4</v>
      </c>
      <c r="G332" s="277">
        <v>1.6850399999999999</v>
      </c>
      <c r="H332" s="280">
        <v>2011</v>
      </c>
      <c r="I332" s="281">
        <v>0.49559999999999998</v>
      </c>
      <c r="J332" s="274" t="s">
        <v>110</v>
      </c>
      <c r="K332" s="274" t="s">
        <v>5</v>
      </c>
      <c r="L332" s="89"/>
      <c r="M332" s="89"/>
    </row>
    <row r="333" spans="1:13" s="20" customFormat="1" ht="15" customHeight="1">
      <c r="A333" s="274" t="s">
        <v>52</v>
      </c>
      <c r="B333" s="275" t="s">
        <v>145</v>
      </c>
      <c r="C333" s="276" t="s">
        <v>410</v>
      </c>
      <c r="D333" s="274" t="s">
        <v>127</v>
      </c>
      <c r="E333" s="277">
        <v>465</v>
      </c>
      <c r="F333" s="277">
        <v>465</v>
      </c>
      <c r="G333" s="277">
        <v>465</v>
      </c>
      <c r="H333" s="274">
        <v>2012</v>
      </c>
      <c r="I333" s="275">
        <v>1</v>
      </c>
      <c r="J333" s="274" t="s">
        <v>110</v>
      </c>
      <c r="K333" s="274" t="s">
        <v>3</v>
      </c>
      <c r="L333" s="23"/>
      <c r="M333" s="23"/>
    </row>
    <row r="334" spans="1:13" s="20" customFormat="1" ht="15" customHeight="1">
      <c r="A334" s="274" t="s">
        <v>52</v>
      </c>
      <c r="B334" s="275" t="s">
        <v>145</v>
      </c>
      <c r="C334" s="276" t="s">
        <v>411</v>
      </c>
      <c r="D334" s="274" t="s">
        <v>127</v>
      </c>
      <c r="E334" s="277">
        <v>465</v>
      </c>
      <c r="F334" s="277">
        <v>465</v>
      </c>
      <c r="G334" s="277">
        <v>465</v>
      </c>
      <c r="H334" s="280">
        <v>2013</v>
      </c>
      <c r="I334" s="281">
        <v>1</v>
      </c>
      <c r="J334" s="274" t="s">
        <v>110</v>
      </c>
      <c r="K334" s="274" t="s">
        <v>3</v>
      </c>
      <c r="L334" s="23"/>
      <c r="M334" s="23"/>
    </row>
    <row r="335" spans="1:13" ht="15" customHeight="1">
      <c r="A335" s="274" t="s">
        <v>5</v>
      </c>
      <c r="B335" s="275" t="s">
        <v>133</v>
      </c>
      <c r="C335" s="276" t="s">
        <v>412</v>
      </c>
      <c r="D335" s="274" t="s">
        <v>657</v>
      </c>
      <c r="E335" s="277">
        <v>15</v>
      </c>
      <c r="F335" s="277">
        <v>15</v>
      </c>
      <c r="G335" s="277">
        <v>7.4292994781249915</v>
      </c>
      <c r="H335" s="274">
        <v>2019</v>
      </c>
      <c r="I335" s="275">
        <v>0.49559999999999998</v>
      </c>
      <c r="J335" s="274" t="s">
        <v>110</v>
      </c>
      <c r="K335" s="274" t="s">
        <v>5</v>
      </c>
      <c r="L335" s="89"/>
      <c r="M335" s="89"/>
    </row>
    <row r="336" spans="1:13">
      <c r="A336" s="274" t="s">
        <v>5</v>
      </c>
      <c r="B336" s="275" t="s">
        <v>133</v>
      </c>
      <c r="C336" s="276" t="s">
        <v>413</v>
      </c>
      <c r="D336" s="274" t="s">
        <v>657</v>
      </c>
      <c r="E336" s="277">
        <v>28.8</v>
      </c>
      <c r="F336" s="277">
        <v>28.8</v>
      </c>
      <c r="G336" s="277">
        <v>14.268579478124991</v>
      </c>
      <c r="H336" s="280">
        <v>2022</v>
      </c>
      <c r="I336" s="275">
        <v>0.49559999999999998</v>
      </c>
      <c r="J336" s="274" t="s">
        <v>110</v>
      </c>
      <c r="K336" s="274" t="s">
        <v>5</v>
      </c>
      <c r="L336" s="89"/>
      <c r="M336" s="89"/>
    </row>
    <row r="337" spans="1:13" s="20" customFormat="1" ht="15" customHeight="1">
      <c r="A337" s="274" t="s">
        <v>5</v>
      </c>
      <c r="B337" s="275" t="s">
        <v>117</v>
      </c>
      <c r="C337" s="276" t="s">
        <v>414</v>
      </c>
      <c r="D337" s="274" t="s">
        <v>71</v>
      </c>
      <c r="E337" s="277">
        <v>0.88</v>
      </c>
      <c r="F337" s="277">
        <v>0.88</v>
      </c>
      <c r="G337" s="277">
        <v>0.85509599999999997</v>
      </c>
      <c r="H337" s="274">
        <v>2011</v>
      </c>
      <c r="I337" s="275">
        <v>0.97170000000000001</v>
      </c>
      <c r="J337" s="274" t="s">
        <v>110</v>
      </c>
      <c r="K337" s="274" t="s">
        <v>5</v>
      </c>
      <c r="L337" s="23"/>
      <c r="M337" s="23"/>
    </row>
    <row r="338" spans="1:13" s="20" customFormat="1" ht="15" customHeight="1">
      <c r="A338" s="274" t="s">
        <v>67</v>
      </c>
      <c r="B338" s="275" t="s">
        <v>93</v>
      </c>
      <c r="C338" s="276" t="s">
        <v>415</v>
      </c>
      <c r="D338" s="274" t="s">
        <v>657</v>
      </c>
      <c r="E338" s="277">
        <v>9.6</v>
      </c>
      <c r="F338" s="277">
        <v>9.6</v>
      </c>
      <c r="G338" s="277">
        <v>6.5884799999999997</v>
      </c>
      <c r="H338" s="274">
        <v>2016</v>
      </c>
      <c r="I338" s="275">
        <v>0.68630000000000002</v>
      </c>
      <c r="J338" s="274" t="s">
        <v>110</v>
      </c>
      <c r="K338" s="274" t="s">
        <v>700</v>
      </c>
      <c r="L338" s="23"/>
      <c r="M338" s="23"/>
    </row>
    <row r="339" spans="1:13" s="20" customFormat="1" ht="15" customHeight="1">
      <c r="A339" s="274" t="s">
        <v>5</v>
      </c>
      <c r="B339" s="275" t="s">
        <v>133</v>
      </c>
      <c r="C339" s="276" t="s">
        <v>416</v>
      </c>
      <c r="D339" s="274" t="s">
        <v>657</v>
      </c>
      <c r="E339" s="277">
        <v>24</v>
      </c>
      <c r="F339" s="277">
        <v>24</v>
      </c>
      <c r="G339" s="277">
        <v>11.894399999999999</v>
      </c>
      <c r="H339" s="274">
        <v>2010</v>
      </c>
      <c r="I339" s="275">
        <v>0.49559999999999998</v>
      </c>
      <c r="J339" s="274" t="s">
        <v>110</v>
      </c>
      <c r="K339" s="274" t="s">
        <v>5</v>
      </c>
      <c r="L339" s="23"/>
      <c r="M339" s="23"/>
    </row>
    <row r="340" spans="1:13" s="20" customFormat="1" ht="15" customHeight="1">
      <c r="A340" s="274" t="s">
        <v>5</v>
      </c>
      <c r="B340" s="275" t="s">
        <v>133</v>
      </c>
      <c r="C340" s="276" t="s">
        <v>417</v>
      </c>
      <c r="D340" s="274" t="s">
        <v>657</v>
      </c>
      <c r="E340" s="277">
        <v>50</v>
      </c>
      <c r="F340" s="277">
        <v>50</v>
      </c>
      <c r="G340" s="277">
        <v>24.779999999999998</v>
      </c>
      <c r="H340" s="280">
        <v>2009</v>
      </c>
      <c r="I340" s="281">
        <v>0.49559999999999998</v>
      </c>
      <c r="J340" s="274" t="s">
        <v>110</v>
      </c>
      <c r="K340" s="274" t="s">
        <v>5</v>
      </c>
      <c r="L340" s="23"/>
      <c r="M340" s="23"/>
    </row>
    <row r="341" spans="1:13" ht="15" customHeight="1">
      <c r="A341" s="274" t="s">
        <v>67</v>
      </c>
      <c r="B341" s="275" t="s">
        <v>93</v>
      </c>
      <c r="C341" s="276" t="s">
        <v>418</v>
      </c>
      <c r="D341" s="274" t="s">
        <v>657</v>
      </c>
      <c r="E341" s="277">
        <v>6.9</v>
      </c>
      <c r="F341" s="277">
        <v>6.9</v>
      </c>
      <c r="G341" s="277">
        <v>4.7354700000000003</v>
      </c>
      <c r="H341" s="274">
        <v>2010</v>
      </c>
      <c r="I341" s="275">
        <v>0.68630000000000002</v>
      </c>
      <c r="J341" s="274" t="s">
        <v>110</v>
      </c>
      <c r="K341" s="274" t="s">
        <v>700</v>
      </c>
      <c r="L341" s="89"/>
      <c r="M341" s="89"/>
    </row>
    <row r="342" spans="1:13" ht="15" customHeight="1">
      <c r="A342" s="274" t="s">
        <v>419</v>
      </c>
      <c r="B342" s="275" t="s">
        <v>145</v>
      </c>
      <c r="C342" s="276" t="s">
        <v>420</v>
      </c>
      <c r="D342" s="274" t="s">
        <v>260</v>
      </c>
      <c r="E342" s="277">
        <v>4.2</v>
      </c>
      <c r="F342" s="277">
        <v>4.1975833333332959</v>
      </c>
      <c r="G342" s="277">
        <v>4.2</v>
      </c>
      <c r="H342" s="280" t="s">
        <v>160</v>
      </c>
      <c r="I342" s="281">
        <v>1</v>
      </c>
      <c r="J342" s="274" t="s">
        <v>110</v>
      </c>
      <c r="K342" s="274" t="s">
        <v>159</v>
      </c>
      <c r="L342" s="89"/>
      <c r="M342" s="89"/>
    </row>
    <row r="343" spans="1:13" s="20" customFormat="1" ht="15" customHeight="1">
      <c r="A343" s="274" t="s">
        <v>5</v>
      </c>
      <c r="B343" s="275" t="s">
        <v>117</v>
      </c>
      <c r="C343" s="276" t="s">
        <v>421</v>
      </c>
      <c r="D343" s="274" t="s">
        <v>2</v>
      </c>
      <c r="E343" s="277">
        <v>25.4</v>
      </c>
      <c r="F343" s="277">
        <v>25.4</v>
      </c>
      <c r="G343" s="277">
        <f>Tableau154[[#This Row],[Gross capacity (MW)]]*Tableau154[[#This Row],[EDF Stake (%)]]</f>
        <v>24.681179999999998</v>
      </c>
      <c r="H343" s="274">
        <v>2019</v>
      </c>
      <c r="I343" s="275">
        <v>0.97170000000000001</v>
      </c>
      <c r="J343" s="274" t="s">
        <v>110</v>
      </c>
      <c r="K343" s="274" t="s">
        <v>5</v>
      </c>
      <c r="L343" s="23"/>
      <c r="M343" s="23"/>
    </row>
    <row r="344" spans="1:13" s="20" customFormat="1" ht="15">
      <c r="A344" s="274" t="s">
        <v>5</v>
      </c>
      <c r="B344" s="275" t="s">
        <v>133</v>
      </c>
      <c r="C344" s="276" t="s">
        <v>422</v>
      </c>
      <c r="D344" s="274" t="s">
        <v>657</v>
      </c>
      <c r="E344" s="277">
        <v>30</v>
      </c>
      <c r="F344" s="277">
        <v>30</v>
      </c>
      <c r="G344" s="277">
        <v>14.868</v>
      </c>
      <c r="H344" s="280">
        <v>2010</v>
      </c>
      <c r="I344" s="281">
        <v>0.49559999999999998</v>
      </c>
      <c r="J344" s="274" t="s">
        <v>110</v>
      </c>
      <c r="K344" s="274" t="s">
        <v>5</v>
      </c>
      <c r="L344" s="23"/>
      <c r="M344" s="23"/>
    </row>
    <row r="345" spans="1:13">
      <c r="A345" s="274" t="s">
        <v>67</v>
      </c>
      <c r="B345" s="275" t="s">
        <v>93</v>
      </c>
      <c r="C345" s="276" t="s">
        <v>423</v>
      </c>
      <c r="D345" s="274" t="s">
        <v>657</v>
      </c>
      <c r="E345" s="277">
        <v>6.9</v>
      </c>
      <c r="F345" s="277">
        <v>6.9</v>
      </c>
      <c r="G345" s="277">
        <v>4.7354700000000003</v>
      </c>
      <c r="H345" s="280">
        <v>2016</v>
      </c>
      <c r="I345" s="281">
        <v>0.68630000000000002</v>
      </c>
      <c r="J345" s="274" t="s">
        <v>110</v>
      </c>
      <c r="K345" s="274" t="s">
        <v>700</v>
      </c>
      <c r="L345" s="89"/>
      <c r="M345" s="89"/>
    </row>
    <row r="346" spans="1:13">
      <c r="A346" s="274" t="s">
        <v>745</v>
      </c>
      <c r="B346" s="275" t="s">
        <v>145</v>
      </c>
      <c r="C346" s="274" t="s">
        <v>773</v>
      </c>
      <c r="D346" s="274" t="s">
        <v>260</v>
      </c>
      <c r="E346" s="277">
        <v>0.83199999999999996</v>
      </c>
      <c r="F346" s="277">
        <v>0.86</v>
      </c>
      <c r="G346" s="277">
        <v>0.83199999999999996</v>
      </c>
      <c r="H346" s="278" t="s">
        <v>160</v>
      </c>
      <c r="I346" s="279">
        <v>1</v>
      </c>
      <c r="J346" s="274" t="s">
        <v>110</v>
      </c>
      <c r="K346" s="274" t="s">
        <v>159</v>
      </c>
      <c r="L346" s="89"/>
      <c r="M346" s="89"/>
    </row>
    <row r="347" spans="1:13" ht="15" customHeight="1">
      <c r="A347" s="274" t="s">
        <v>67</v>
      </c>
      <c r="B347" s="275" t="s">
        <v>93</v>
      </c>
      <c r="C347" s="276" t="s">
        <v>424</v>
      </c>
      <c r="D347" s="274" t="s">
        <v>131</v>
      </c>
      <c r="E347" s="277">
        <v>19.5</v>
      </c>
      <c r="F347" s="277">
        <v>19.5</v>
      </c>
      <c r="G347" s="277">
        <v>13.382850000000001</v>
      </c>
      <c r="H347" s="274">
        <v>1954</v>
      </c>
      <c r="I347" s="275">
        <v>0.68630000000000002</v>
      </c>
      <c r="J347" s="274" t="s">
        <v>110</v>
      </c>
      <c r="K347" s="274" t="s">
        <v>700</v>
      </c>
      <c r="L347" s="89"/>
      <c r="M347" s="89"/>
    </row>
    <row r="348" spans="1:13" s="20" customFormat="1" ht="15" customHeight="1">
      <c r="A348" s="274" t="s">
        <v>67</v>
      </c>
      <c r="B348" s="275" t="s">
        <v>93</v>
      </c>
      <c r="C348" s="276" t="s">
        <v>425</v>
      </c>
      <c r="D348" s="274" t="s">
        <v>71</v>
      </c>
      <c r="E348" s="277">
        <v>0.161</v>
      </c>
      <c r="F348" s="277">
        <v>0.161</v>
      </c>
      <c r="G348" s="277">
        <v>0.1104943</v>
      </c>
      <c r="H348" s="280">
        <v>2016</v>
      </c>
      <c r="I348" s="281">
        <v>0.68630000000000002</v>
      </c>
      <c r="J348" s="274" t="s">
        <v>110</v>
      </c>
      <c r="K348" s="274" t="s">
        <v>700</v>
      </c>
      <c r="L348" s="23"/>
      <c r="M348" s="23"/>
    </row>
    <row r="349" spans="1:13" ht="15" customHeight="1">
      <c r="A349" s="274" t="s">
        <v>52</v>
      </c>
      <c r="B349" s="275" t="s">
        <v>145</v>
      </c>
      <c r="C349" s="276" t="s">
        <v>426</v>
      </c>
      <c r="D349" s="274" t="s">
        <v>131</v>
      </c>
      <c r="E349" s="277">
        <v>95</v>
      </c>
      <c r="F349" s="277">
        <v>95</v>
      </c>
      <c r="G349" s="277">
        <v>95</v>
      </c>
      <c r="H349" s="280">
        <v>1966</v>
      </c>
      <c r="I349" s="281">
        <v>1</v>
      </c>
      <c r="J349" s="274" t="s">
        <v>110</v>
      </c>
      <c r="K349" s="274" t="s">
        <v>3</v>
      </c>
      <c r="L349" s="89"/>
      <c r="M349" s="89"/>
    </row>
    <row r="350" spans="1:13" ht="13.5" customHeight="1">
      <c r="A350" s="274" t="s">
        <v>5</v>
      </c>
      <c r="B350" s="275" t="s">
        <v>125</v>
      </c>
      <c r="C350" s="276" t="s">
        <v>427</v>
      </c>
      <c r="D350" s="274" t="s">
        <v>71</v>
      </c>
      <c r="E350" s="277">
        <v>0.38400000000000001</v>
      </c>
      <c r="F350" s="277">
        <v>0.38400000000000001</v>
      </c>
      <c r="G350" s="277">
        <v>0.37313279999999999</v>
      </c>
      <c r="H350" s="274">
        <v>2010</v>
      </c>
      <c r="I350" s="275">
        <v>0.97170000000000001</v>
      </c>
      <c r="J350" s="274" t="s">
        <v>110</v>
      </c>
      <c r="K350" s="274" t="s">
        <v>5</v>
      </c>
      <c r="L350" s="89"/>
      <c r="M350" s="89"/>
    </row>
    <row r="351" spans="1:13" ht="13.5" customHeight="1">
      <c r="A351" s="274" t="s">
        <v>5</v>
      </c>
      <c r="B351" s="275" t="s">
        <v>133</v>
      </c>
      <c r="C351" s="276" t="s">
        <v>428</v>
      </c>
      <c r="D351" s="274" t="s">
        <v>657</v>
      </c>
      <c r="E351" s="277">
        <v>15</v>
      </c>
      <c r="F351" s="277">
        <v>15</v>
      </c>
      <c r="G351" s="277">
        <v>7.4340000000000002</v>
      </c>
      <c r="H351" s="274">
        <v>2019</v>
      </c>
      <c r="I351" s="275">
        <v>0.49559999999999998</v>
      </c>
      <c r="J351" s="274" t="s">
        <v>110</v>
      </c>
      <c r="K351" s="274" t="s">
        <v>5</v>
      </c>
      <c r="L351" s="89"/>
      <c r="M351" s="89"/>
    </row>
    <row r="352" spans="1:13" ht="13.5" customHeight="1">
      <c r="A352" s="274" t="s">
        <v>5</v>
      </c>
      <c r="B352" s="275" t="s">
        <v>133</v>
      </c>
      <c r="C352" s="276" t="s">
        <v>429</v>
      </c>
      <c r="D352" s="274" t="s">
        <v>657</v>
      </c>
      <c r="E352" s="277">
        <v>1.8</v>
      </c>
      <c r="F352" s="277">
        <v>1.8</v>
      </c>
      <c r="G352" s="277">
        <v>0.89207999999999998</v>
      </c>
      <c r="H352" s="274">
        <v>2001</v>
      </c>
      <c r="I352" s="275">
        <v>0.49559999999999998</v>
      </c>
      <c r="J352" s="274" t="s">
        <v>110</v>
      </c>
      <c r="K352" s="274" t="s">
        <v>5</v>
      </c>
      <c r="L352" s="89"/>
      <c r="M352" s="89"/>
    </row>
    <row r="353" spans="1:13" ht="13.5" customHeight="1">
      <c r="A353" s="274" t="s">
        <v>52</v>
      </c>
      <c r="B353" s="275" t="s">
        <v>145</v>
      </c>
      <c r="C353" s="276" t="s">
        <v>430</v>
      </c>
      <c r="D353" s="274" t="s">
        <v>2</v>
      </c>
      <c r="E353" s="277">
        <v>185</v>
      </c>
      <c r="F353" s="277">
        <v>185</v>
      </c>
      <c r="G353" s="277">
        <v>185</v>
      </c>
      <c r="H353" s="280">
        <v>2010</v>
      </c>
      <c r="I353" s="281">
        <v>1</v>
      </c>
      <c r="J353" s="274" t="s">
        <v>110</v>
      </c>
      <c r="K353" s="274" t="s">
        <v>3</v>
      </c>
      <c r="L353" s="89"/>
      <c r="M353" s="89"/>
    </row>
    <row r="354" spans="1:13" s="20" customFormat="1" ht="15">
      <c r="A354" s="274" t="s">
        <v>52</v>
      </c>
      <c r="B354" s="275" t="s">
        <v>145</v>
      </c>
      <c r="C354" s="276" t="s">
        <v>431</v>
      </c>
      <c r="D354" s="274" t="s">
        <v>2</v>
      </c>
      <c r="E354" s="277">
        <v>185</v>
      </c>
      <c r="F354" s="277">
        <v>185</v>
      </c>
      <c r="G354" s="277">
        <v>185</v>
      </c>
      <c r="H354" s="274">
        <v>2010</v>
      </c>
      <c r="I354" s="275">
        <v>1</v>
      </c>
      <c r="J354" s="274" t="s">
        <v>110</v>
      </c>
      <c r="K354" s="274" t="s">
        <v>3</v>
      </c>
      <c r="L354" s="23"/>
      <c r="M354" s="23"/>
    </row>
    <row r="355" spans="1:13" s="20" customFormat="1" ht="15">
      <c r="A355" s="274" t="s">
        <v>52</v>
      </c>
      <c r="B355" s="275" t="s">
        <v>145</v>
      </c>
      <c r="C355" s="276" t="s">
        <v>432</v>
      </c>
      <c r="D355" s="274" t="s">
        <v>131</v>
      </c>
      <c r="E355" s="277">
        <v>366</v>
      </c>
      <c r="F355" s="277">
        <v>366</v>
      </c>
      <c r="G355" s="277">
        <v>366</v>
      </c>
      <c r="H355" s="280">
        <v>1962</v>
      </c>
      <c r="I355" s="281">
        <v>1</v>
      </c>
      <c r="J355" s="274" t="s">
        <v>110</v>
      </c>
      <c r="K355" s="274" t="s">
        <v>3</v>
      </c>
      <c r="L355" s="23"/>
      <c r="M355" s="23"/>
    </row>
    <row r="356" spans="1:13" s="20" customFormat="1" ht="15" customHeight="1">
      <c r="A356" s="274" t="s">
        <v>52</v>
      </c>
      <c r="B356" s="275" t="s">
        <v>145</v>
      </c>
      <c r="C356" s="276" t="s">
        <v>433</v>
      </c>
      <c r="D356" s="274" t="s">
        <v>131</v>
      </c>
      <c r="E356" s="277">
        <v>910</v>
      </c>
      <c r="F356" s="277">
        <v>910</v>
      </c>
      <c r="G356" s="277">
        <v>910</v>
      </c>
      <c r="H356" s="274">
        <v>1982</v>
      </c>
      <c r="I356" s="275">
        <v>1</v>
      </c>
      <c r="J356" s="274" t="s">
        <v>110</v>
      </c>
      <c r="K356" s="274" t="s">
        <v>3</v>
      </c>
      <c r="L356" s="23"/>
      <c r="M356" s="23"/>
    </row>
    <row r="357" spans="1:13" s="20" customFormat="1" ht="15" customHeight="1">
      <c r="A357" s="274" t="s">
        <v>52</v>
      </c>
      <c r="B357" s="275" t="s">
        <v>145</v>
      </c>
      <c r="C357" s="276" t="s">
        <v>434</v>
      </c>
      <c r="D357" s="274" t="s">
        <v>131</v>
      </c>
      <c r="E357" s="277">
        <v>131.80000000000001</v>
      </c>
      <c r="F357" s="277">
        <v>131.80000000000001</v>
      </c>
      <c r="G357" s="277">
        <v>131.80000000000001</v>
      </c>
      <c r="H357" s="280">
        <v>1954</v>
      </c>
      <c r="I357" s="281">
        <v>1</v>
      </c>
      <c r="J357" s="274" t="s">
        <v>110</v>
      </c>
      <c r="K357" s="274" t="s">
        <v>3</v>
      </c>
      <c r="L357" s="23"/>
      <c r="M357" s="23"/>
    </row>
    <row r="358" spans="1:13" s="20" customFormat="1" ht="15" customHeight="1">
      <c r="A358" s="274" t="s">
        <v>5</v>
      </c>
      <c r="B358" s="275" t="s">
        <v>117</v>
      </c>
      <c r="C358" s="276" t="s">
        <v>435</v>
      </c>
      <c r="D358" s="274" t="s">
        <v>71</v>
      </c>
      <c r="E358" s="277">
        <v>1.35</v>
      </c>
      <c r="F358" s="277">
        <v>1.35</v>
      </c>
      <c r="G358" s="277">
        <v>1.311795</v>
      </c>
      <c r="H358" s="274">
        <v>2011</v>
      </c>
      <c r="I358" s="275">
        <v>0.97170000000000001</v>
      </c>
      <c r="J358" s="274" t="s">
        <v>110</v>
      </c>
      <c r="K358" s="274" t="s">
        <v>5</v>
      </c>
      <c r="L358" s="23"/>
      <c r="M358" s="23"/>
    </row>
    <row r="359" spans="1:13" s="20" customFormat="1" ht="15" customHeight="1">
      <c r="A359" s="274" t="s">
        <v>67</v>
      </c>
      <c r="B359" s="275" t="s">
        <v>752</v>
      </c>
      <c r="C359" s="276" t="s">
        <v>437</v>
      </c>
      <c r="D359" s="274" t="s">
        <v>659</v>
      </c>
      <c r="E359" s="277">
        <v>325.2</v>
      </c>
      <c r="F359" s="277">
        <v>0</v>
      </c>
      <c r="G359" s="277">
        <v>32.45496</v>
      </c>
      <c r="H359" s="280" t="s">
        <v>438</v>
      </c>
      <c r="I359" s="281" t="s">
        <v>437</v>
      </c>
      <c r="J359" s="274" t="s">
        <v>110</v>
      </c>
      <c r="K359" s="274" t="s">
        <v>700</v>
      </c>
      <c r="L359" s="23"/>
      <c r="M359" s="23"/>
    </row>
    <row r="360" spans="1:13" s="20" customFormat="1" ht="15" customHeight="1">
      <c r="A360" s="274" t="s">
        <v>52</v>
      </c>
      <c r="B360" s="275" t="s">
        <v>436</v>
      </c>
      <c r="C360" s="276" t="s">
        <v>437</v>
      </c>
      <c r="D360" s="274" t="s">
        <v>2</v>
      </c>
      <c r="E360" s="277">
        <v>836.23</v>
      </c>
      <c r="F360" s="277">
        <v>836.23</v>
      </c>
      <c r="G360" s="277">
        <v>835.72376199999997</v>
      </c>
      <c r="H360" s="280" t="s">
        <v>437</v>
      </c>
      <c r="I360" s="281">
        <v>1</v>
      </c>
      <c r="J360" s="274" t="s">
        <v>110</v>
      </c>
      <c r="K360" s="274" t="s">
        <v>436</v>
      </c>
      <c r="L360" s="23"/>
      <c r="M360" s="23"/>
    </row>
    <row r="361" spans="1:13" s="20" customFormat="1" ht="15" customHeight="1">
      <c r="A361" s="274" t="s">
        <v>52</v>
      </c>
      <c r="B361" s="275" t="s">
        <v>436</v>
      </c>
      <c r="C361" s="276" t="s">
        <v>437</v>
      </c>
      <c r="D361" s="274" t="s">
        <v>260</v>
      </c>
      <c r="E361" s="277">
        <v>176.05</v>
      </c>
      <c r="F361" s="277">
        <v>176.05</v>
      </c>
      <c r="G361" s="277">
        <v>175.93135000000001</v>
      </c>
      <c r="H361" s="274" t="s">
        <v>437</v>
      </c>
      <c r="I361" s="275">
        <v>1</v>
      </c>
      <c r="J361" s="274" t="s">
        <v>110</v>
      </c>
      <c r="K361" s="274" t="s">
        <v>436</v>
      </c>
      <c r="L361" s="23"/>
      <c r="M361" s="23"/>
    </row>
    <row r="362" spans="1:13" s="20" customFormat="1" ht="15" customHeight="1">
      <c r="A362" s="274" t="s">
        <v>52</v>
      </c>
      <c r="B362" s="275" t="s">
        <v>436</v>
      </c>
      <c r="C362" s="276" t="s">
        <v>437</v>
      </c>
      <c r="D362" s="274" t="s">
        <v>129</v>
      </c>
      <c r="E362" s="277">
        <v>228.03</v>
      </c>
      <c r="F362" s="277">
        <v>228.03</v>
      </c>
      <c r="G362" s="277">
        <v>227.893182</v>
      </c>
      <c r="H362" s="280" t="s">
        <v>437</v>
      </c>
      <c r="I362" s="281">
        <v>1</v>
      </c>
      <c r="J362" s="274" t="s">
        <v>110</v>
      </c>
      <c r="K362" s="274" t="s">
        <v>436</v>
      </c>
      <c r="L362" s="23"/>
      <c r="M362" s="23"/>
    </row>
    <row r="363" spans="1:13" ht="15" customHeight="1">
      <c r="A363" s="274" t="s">
        <v>52</v>
      </c>
      <c r="B363" s="275" t="s">
        <v>436</v>
      </c>
      <c r="C363" s="276" t="s">
        <v>437</v>
      </c>
      <c r="D363" s="274" t="s">
        <v>71</v>
      </c>
      <c r="E363" s="277">
        <v>5.8265019999999996</v>
      </c>
      <c r="F363" s="277">
        <v>5.8300000000000072</v>
      </c>
      <c r="G363" s="277">
        <v>5.8265019999999996</v>
      </c>
      <c r="H363" s="274" t="s">
        <v>437</v>
      </c>
      <c r="I363" s="275">
        <v>1</v>
      </c>
      <c r="J363" s="274" t="s">
        <v>110</v>
      </c>
      <c r="K363" s="274" t="s">
        <v>436</v>
      </c>
      <c r="L363" s="89"/>
      <c r="M363" s="89"/>
    </row>
    <row r="364" spans="1:13" s="20" customFormat="1" ht="15" customHeight="1">
      <c r="A364" s="274" t="s">
        <v>57</v>
      </c>
      <c r="B364" s="275" t="s">
        <v>436</v>
      </c>
      <c r="C364" s="276" t="s">
        <v>437</v>
      </c>
      <c r="D364" s="274" t="s">
        <v>2</v>
      </c>
      <c r="E364" s="277">
        <v>7.5</v>
      </c>
      <c r="F364" s="277">
        <v>7.5</v>
      </c>
      <c r="G364" s="277">
        <v>7.5</v>
      </c>
      <c r="H364" s="274" t="s">
        <v>437</v>
      </c>
      <c r="I364" s="275">
        <v>1</v>
      </c>
      <c r="J364" s="274" t="s">
        <v>110</v>
      </c>
      <c r="K364" s="274" t="s">
        <v>436</v>
      </c>
      <c r="L364" s="23"/>
      <c r="M364" s="23"/>
    </row>
    <row r="365" spans="1:13" s="20" customFormat="1" ht="15" customHeight="1">
      <c r="A365" s="274" t="s">
        <v>57</v>
      </c>
      <c r="B365" s="275" t="s">
        <v>436</v>
      </c>
      <c r="C365" s="276" t="s">
        <v>437</v>
      </c>
      <c r="D365" s="274" t="s">
        <v>119</v>
      </c>
      <c r="E365" s="277">
        <v>21.7</v>
      </c>
      <c r="F365" s="277">
        <v>21.7</v>
      </c>
      <c r="G365" s="277">
        <v>21.7</v>
      </c>
      <c r="H365" s="280" t="s">
        <v>437</v>
      </c>
      <c r="I365" s="281">
        <v>1</v>
      </c>
      <c r="J365" s="274" t="s">
        <v>110</v>
      </c>
      <c r="K365" s="274" t="s">
        <v>436</v>
      </c>
      <c r="L365" s="23"/>
      <c r="M365" s="23"/>
    </row>
    <row r="366" spans="1:13" s="20" customFormat="1" ht="15" customHeight="1">
      <c r="A366" s="274" t="s">
        <v>58</v>
      </c>
      <c r="B366" s="275" t="s">
        <v>700</v>
      </c>
      <c r="C366" s="276" t="s">
        <v>437</v>
      </c>
      <c r="D366" s="274" t="s">
        <v>657</v>
      </c>
      <c r="E366" s="277">
        <v>1085.2</v>
      </c>
      <c r="F366" s="277">
        <v>1085.2</v>
      </c>
      <c r="G366" s="277">
        <v>1085.2</v>
      </c>
      <c r="H366" s="274" t="s">
        <v>439</v>
      </c>
      <c r="I366" s="275" t="s">
        <v>437</v>
      </c>
      <c r="J366" s="274" t="s">
        <v>110</v>
      </c>
      <c r="K366" s="274" t="s">
        <v>700</v>
      </c>
      <c r="L366" s="23"/>
      <c r="M366" s="23"/>
    </row>
    <row r="367" spans="1:13" ht="15" customHeight="1">
      <c r="A367" s="274" t="s">
        <v>58</v>
      </c>
      <c r="B367" s="275" t="s">
        <v>700</v>
      </c>
      <c r="C367" s="276" t="s">
        <v>437</v>
      </c>
      <c r="D367" s="274" t="s">
        <v>71</v>
      </c>
      <c r="E367" s="277">
        <v>398.52499999999998</v>
      </c>
      <c r="F367" s="277">
        <v>398.52499999999998</v>
      </c>
      <c r="G367" s="277">
        <v>398.52499999999998</v>
      </c>
      <c r="H367" s="284" t="s">
        <v>440</v>
      </c>
      <c r="I367" s="285" t="s">
        <v>437</v>
      </c>
      <c r="J367" s="274" t="s">
        <v>110</v>
      </c>
      <c r="K367" s="274" t="s">
        <v>700</v>
      </c>
      <c r="L367" s="89"/>
      <c r="M367" s="89"/>
    </row>
    <row r="368" spans="1:13" ht="15" customHeight="1">
      <c r="A368" s="274" t="s">
        <v>53</v>
      </c>
      <c r="B368" s="275" t="s">
        <v>700</v>
      </c>
      <c r="C368" s="276" t="s">
        <v>437</v>
      </c>
      <c r="D368" s="274" t="s">
        <v>657</v>
      </c>
      <c r="E368" s="277">
        <v>807.39</v>
      </c>
      <c r="F368" s="277">
        <v>767.39</v>
      </c>
      <c r="G368" s="277">
        <v>599.09</v>
      </c>
      <c r="H368" s="274" t="s">
        <v>441</v>
      </c>
      <c r="I368" s="275" t="s">
        <v>437</v>
      </c>
      <c r="J368" s="274" t="s">
        <v>110</v>
      </c>
      <c r="K368" s="274" t="s">
        <v>700</v>
      </c>
      <c r="L368" s="89"/>
      <c r="M368" s="89"/>
    </row>
    <row r="369" spans="1:13" ht="15" customHeight="1">
      <c r="A369" s="274" t="s">
        <v>53</v>
      </c>
      <c r="B369" s="275" t="s">
        <v>700</v>
      </c>
      <c r="C369" s="276" t="s">
        <v>437</v>
      </c>
      <c r="D369" s="274" t="s">
        <v>71</v>
      </c>
      <c r="E369" s="277">
        <v>61.4</v>
      </c>
      <c r="F369" s="277">
        <v>61.4</v>
      </c>
      <c r="G369" s="277">
        <v>42.4</v>
      </c>
      <c r="H369" s="280" t="s">
        <v>442</v>
      </c>
      <c r="I369" s="281" t="s">
        <v>437</v>
      </c>
      <c r="J369" s="274" t="s">
        <v>110</v>
      </c>
      <c r="K369" s="274" t="s">
        <v>700</v>
      </c>
      <c r="L369" s="89"/>
      <c r="M369" s="89"/>
    </row>
    <row r="370" spans="1:13" ht="15" customHeight="1">
      <c r="A370" s="274" t="s">
        <v>62</v>
      </c>
      <c r="B370" s="275" t="s">
        <v>700</v>
      </c>
      <c r="C370" s="276" t="s">
        <v>437</v>
      </c>
      <c r="D370" s="274" t="s">
        <v>657</v>
      </c>
      <c r="E370" s="277">
        <v>175</v>
      </c>
      <c r="F370" s="277">
        <v>0</v>
      </c>
      <c r="G370" s="277">
        <v>87.5</v>
      </c>
      <c r="H370" s="274" t="s">
        <v>439</v>
      </c>
      <c r="I370" s="275" t="s">
        <v>437</v>
      </c>
      <c r="J370" s="274" t="s">
        <v>110</v>
      </c>
      <c r="K370" s="274" t="s">
        <v>700</v>
      </c>
      <c r="L370" s="89"/>
      <c r="M370" s="89"/>
    </row>
    <row r="371" spans="1:13" ht="15" customHeight="1">
      <c r="A371" s="274" t="s">
        <v>62</v>
      </c>
      <c r="B371" s="275" t="s">
        <v>700</v>
      </c>
      <c r="C371" s="276" t="s">
        <v>437</v>
      </c>
      <c r="D371" s="274" t="s">
        <v>71</v>
      </c>
      <c r="E371" s="277">
        <v>115</v>
      </c>
      <c r="F371" s="277">
        <v>0</v>
      </c>
      <c r="G371" s="277">
        <v>57.5</v>
      </c>
      <c r="H371" s="284" t="s">
        <v>443</v>
      </c>
      <c r="I371" s="285" t="s">
        <v>437</v>
      </c>
      <c r="J371" s="274" t="s">
        <v>110</v>
      </c>
      <c r="K371" s="274" t="s">
        <v>700</v>
      </c>
      <c r="L371" s="89"/>
      <c r="M371" s="89"/>
    </row>
    <row r="372" spans="1:13" s="20" customFormat="1" ht="15" customHeight="1">
      <c r="A372" s="274" t="s">
        <v>60</v>
      </c>
      <c r="B372" s="275" t="s">
        <v>700</v>
      </c>
      <c r="C372" s="275" t="s">
        <v>437</v>
      </c>
      <c r="D372" s="274" t="s">
        <v>71</v>
      </c>
      <c r="E372" s="277">
        <v>318.57810000000001</v>
      </c>
      <c r="F372" s="277">
        <v>318.57810000000001</v>
      </c>
      <c r="G372" s="277">
        <v>318.57810000000001</v>
      </c>
      <c r="H372" s="274" t="s">
        <v>445</v>
      </c>
      <c r="I372" s="275" t="s">
        <v>437</v>
      </c>
      <c r="J372" s="274" t="s">
        <v>110</v>
      </c>
      <c r="K372" s="274" t="s">
        <v>700</v>
      </c>
      <c r="L372" s="23"/>
      <c r="M372" s="23"/>
    </row>
    <row r="373" spans="1:13" s="20" customFormat="1" ht="15" customHeight="1">
      <c r="A373" s="286" t="s">
        <v>60</v>
      </c>
      <c r="B373" s="287" t="s">
        <v>700</v>
      </c>
      <c r="C373" s="288" t="s">
        <v>437</v>
      </c>
      <c r="D373" s="286" t="s">
        <v>657</v>
      </c>
      <c r="E373" s="289">
        <v>654.29999999999995</v>
      </c>
      <c r="F373" s="289">
        <v>384.3</v>
      </c>
      <c r="G373" s="289">
        <v>514.30499999999995</v>
      </c>
      <c r="H373" s="286">
        <v>2021</v>
      </c>
      <c r="I373" s="287" t="s">
        <v>437</v>
      </c>
      <c r="J373" s="286" t="s">
        <v>110</v>
      </c>
      <c r="K373" s="286" t="s">
        <v>700</v>
      </c>
      <c r="L373" s="23"/>
      <c r="M373" s="23"/>
    </row>
    <row r="374" spans="1:13" s="20" customFormat="1" ht="15" customHeight="1">
      <c r="A374" s="290" t="s">
        <v>75</v>
      </c>
      <c r="B374" s="291" t="s">
        <v>700</v>
      </c>
      <c r="C374" s="292" t="s">
        <v>437</v>
      </c>
      <c r="D374" s="290" t="s">
        <v>71</v>
      </c>
      <c r="E374" s="293">
        <v>167.11099999999999</v>
      </c>
      <c r="F374" s="293">
        <v>0</v>
      </c>
      <c r="G374" s="293">
        <v>81.699950000000001</v>
      </c>
      <c r="H374" s="294" t="s">
        <v>443</v>
      </c>
      <c r="I374" s="295" t="s">
        <v>437</v>
      </c>
      <c r="J374" s="290" t="s">
        <v>110</v>
      </c>
      <c r="K374" s="290" t="s">
        <v>700</v>
      </c>
      <c r="L374" s="23"/>
      <c r="M374" s="23"/>
    </row>
    <row r="375" spans="1:13" s="20" customFormat="1" ht="15">
      <c r="A375" s="274" t="s">
        <v>52</v>
      </c>
      <c r="B375" s="275" t="s">
        <v>752</v>
      </c>
      <c r="C375" s="276" t="s">
        <v>437</v>
      </c>
      <c r="D375" s="274" t="s">
        <v>659</v>
      </c>
      <c r="E375" s="277">
        <v>1002</v>
      </c>
      <c r="F375" s="277">
        <v>0</v>
      </c>
      <c r="G375" s="277">
        <v>426.45</v>
      </c>
      <c r="H375" s="274" t="s">
        <v>446</v>
      </c>
      <c r="I375" s="275" t="s">
        <v>437</v>
      </c>
      <c r="J375" s="274" t="s">
        <v>110</v>
      </c>
      <c r="K375" s="274" t="s">
        <v>700</v>
      </c>
      <c r="L375" s="23"/>
      <c r="M375" s="23"/>
    </row>
    <row r="376" spans="1:13" s="20" customFormat="1" ht="15" customHeight="1">
      <c r="A376" s="274" t="s">
        <v>52</v>
      </c>
      <c r="B376" s="275" t="s">
        <v>700</v>
      </c>
      <c r="C376" s="276" t="s">
        <v>437</v>
      </c>
      <c r="D376" s="274" t="s">
        <v>657</v>
      </c>
      <c r="E376" s="277">
        <v>1396.82</v>
      </c>
      <c r="F376" s="277">
        <v>1076.6199999999999</v>
      </c>
      <c r="G376" s="277">
        <v>1180.5334</v>
      </c>
      <c r="H376" s="280" t="s">
        <v>442</v>
      </c>
      <c r="I376" s="281" t="s">
        <v>437</v>
      </c>
      <c r="J376" s="274" t="s">
        <v>110</v>
      </c>
      <c r="K376" s="274" t="s">
        <v>700</v>
      </c>
      <c r="L376" s="23"/>
      <c r="M376" s="23"/>
    </row>
    <row r="377" spans="1:13" ht="15" customHeight="1">
      <c r="A377" s="274" t="s">
        <v>52</v>
      </c>
      <c r="B377" s="275" t="s">
        <v>774</v>
      </c>
      <c r="C377" s="276" t="s">
        <v>437</v>
      </c>
      <c r="D377" s="274" t="s">
        <v>657</v>
      </c>
      <c r="E377" s="277">
        <v>446.55</v>
      </c>
      <c r="F377" s="277">
        <v>446.55</v>
      </c>
      <c r="G377" s="277">
        <v>446.5428</v>
      </c>
      <c r="H377" s="278" t="s">
        <v>442</v>
      </c>
      <c r="I377" s="281" t="s">
        <v>437</v>
      </c>
      <c r="J377" s="274" t="s">
        <v>110</v>
      </c>
      <c r="K377" s="274" t="s">
        <v>700</v>
      </c>
      <c r="L377" s="89"/>
      <c r="M377" s="89"/>
    </row>
    <row r="378" spans="1:13" s="20" customFormat="1" ht="15" customHeight="1">
      <c r="A378" s="274" t="s">
        <v>52</v>
      </c>
      <c r="B378" s="275" t="s">
        <v>775</v>
      </c>
      <c r="C378" s="276" t="s">
        <v>437</v>
      </c>
      <c r="D378" s="274" t="s">
        <v>71</v>
      </c>
      <c r="E378" s="277">
        <v>304.11700000000002</v>
      </c>
      <c r="F378" s="277">
        <v>299.61700000000002</v>
      </c>
      <c r="G378" s="277">
        <v>300.96699999999998</v>
      </c>
      <c r="H378" s="278" t="s">
        <v>446</v>
      </c>
      <c r="I378" s="281" t="s">
        <v>437</v>
      </c>
      <c r="J378" s="274" t="s">
        <v>110</v>
      </c>
      <c r="K378" s="274" t="s">
        <v>700</v>
      </c>
      <c r="L378" s="23"/>
      <c r="M378" s="23"/>
    </row>
    <row r="379" spans="1:13" s="20" customFormat="1" ht="15" customHeight="1">
      <c r="A379" s="274" t="s">
        <v>52</v>
      </c>
      <c r="B379" s="275" t="s">
        <v>700</v>
      </c>
      <c r="C379" s="276" t="s">
        <v>437</v>
      </c>
      <c r="D379" s="274" t="s">
        <v>71</v>
      </c>
      <c r="E379" s="277">
        <v>881.52800000000002</v>
      </c>
      <c r="F379" s="277">
        <v>881.52800000000002</v>
      </c>
      <c r="G379" s="277">
        <v>881.52800000000002</v>
      </c>
      <c r="H379" s="274" t="s">
        <v>443</v>
      </c>
      <c r="I379" s="275" t="s">
        <v>437</v>
      </c>
      <c r="J379" s="274" t="s">
        <v>110</v>
      </c>
      <c r="K379" s="274" t="s">
        <v>700</v>
      </c>
      <c r="L379" s="23"/>
      <c r="M379" s="23"/>
    </row>
    <row r="380" spans="1:13" s="20" customFormat="1" ht="15" customHeight="1">
      <c r="A380" s="274" t="s">
        <v>56</v>
      </c>
      <c r="B380" s="275" t="s">
        <v>700</v>
      </c>
      <c r="C380" s="276" t="s">
        <v>437</v>
      </c>
      <c r="D380" s="274" t="s">
        <v>657</v>
      </c>
      <c r="E380" s="277">
        <v>77.099999999999994</v>
      </c>
      <c r="F380" s="277">
        <v>77.099999999999994</v>
      </c>
      <c r="G380" s="277">
        <v>77.099999999999994</v>
      </c>
      <c r="H380" s="280" t="s">
        <v>447</v>
      </c>
      <c r="I380" s="281" t="s">
        <v>437</v>
      </c>
      <c r="J380" s="274" t="s">
        <v>110</v>
      </c>
      <c r="K380" s="274" t="s">
        <v>700</v>
      </c>
      <c r="L380" s="23"/>
      <c r="M380" s="23"/>
    </row>
    <row r="381" spans="1:13" ht="15" customHeight="1">
      <c r="A381" s="274" t="s">
        <v>54</v>
      </c>
      <c r="B381" s="275" t="s">
        <v>700</v>
      </c>
      <c r="C381" s="276" t="s">
        <v>437</v>
      </c>
      <c r="D381" s="274" t="s">
        <v>657</v>
      </c>
      <c r="E381" s="277">
        <v>264.45</v>
      </c>
      <c r="F381" s="277">
        <v>209.35</v>
      </c>
      <c r="G381" s="277">
        <v>238.20070200000001</v>
      </c>
      <c r="H381" s="274" t="s">
        <v>448</v>
      </c>
      <c r="I381" s="275" t="s">
        <v>437</v>
      </c>
      <c r="J381" s="274" t="s">
        <v>110</v>
      </c>
      <c r="K381" s="274" t="s">
        <v>700</v>
      </c>
      <c r="L381" s="89"/>
      <c r="M381" s="89"/>
    </row>
    <row r="382" spans="1:13" ht="15" customHeight="1">
      <c r="A382" s="274" t="s">
        <v>54</v>
      </c>
      <c r="B382" s="275" t="s">
        <v>700</v>
      </c>
      <c r="C382" s="276" t="s">
        <v>437</v>
      </c>
      <c r="D382" s="274" t="s">
        <v>71</v>
      </c>
      <c r="E382" s="277">
        <v>209.09</v>
      </c>
      <c r="F382" s="277">
        <v>209.09</v>
      </c>
      <c r="G382" s="277">
        <v>189.38897019999999</v>
      </c>
      <c r="H382" s="280" t="s">
        <v>444</v>
      </c>
      <c r="I382" s="281" t="s">
        <v>437</v>
      </c>
      <c r="J382" s="274" t="s">
        <v>110</v>
      </c>
      <c r="K382" s="274" t="s">
        <v>700</v>
      </c>
      <c r="L382" s="89"/>
      <c r="M382" s="89"/>
    </row>
    <row r="383" spans="1:13" ht="15" customHeight="1">
      <c r="A383" s="274" t="s">
        <v>61</v>
      </c>
      <c r="B383" s="275" t="s">
        <v>700</v>
      </c>
      <c r="C383" s="276" t="s">
        <v>437</v>
      </c>
      <c r="D383" s="274" t="s">
        <v>657</v>
      </c>
      <c r="E383" s="277">
        <v>601.4</v>
      </c>
      <c r="F383" s="277">
        <v>437.4</v>
      </c>
      <c r="G383" s="277">
        <v>488.74</v>
      </c>
      <c r="H383" s="274" t="s">
        <v>443</v>
      </c>
      <c r="I383" s="275" t="s">
        <v>437</v>
      </c>
      <c r="J383" s="274" t="s">
        <v>110</v>
      </c>
      <c r="K383" s="274" t="s">
        <v>700</v>
      </c>
      <c r="L383" s="89"/>
      <c r="M383" s="89"/>
    </row>
    <row r="384" spans="1:13" ht="15" customHeight="1">
      <c r="A384" s="274" t="s">
        <v>56</v>
      </c>
      <c r="B384" s="275" t="s">
        <v>774</v>
      </c>
      <c r="C384" s="276" t="s">
        <v>437</v>
      </c>
      <c r="D384" s="274" t="s">
        <v>657</v>
      </c>
      <c r="E384" s="277">
        <v>91.95</v>
      </c>
      <c r="F384" s="277">
        <v>90.45</v>
      </c>
      <c r="G384" s="277">
        <v>91.17</v>
      </c>
      <c r="H384" s="274" t="s">
        <v>776</v>
      </c>
      <c r="I384" s="275" t="s">
        <v>437</v>
      </c>
      <c r="J384" s="274" t="s">
        <v>110</v>
      </c>
      <c r="K384" s="274" t="s">
        <v>700</v>
      </c>
      <c r="L384" s="89"/>
      <c r="M384" s="89"/>
    </row>
    <row r="385" spans="1:13" s="20" customFormat="1" ht="15" customHeight="1">
      <c r="A385" s="274" t="s">
        <v>61</v>
      </c>
      <c r="B385" s="275" t="s">
        <v>700</v>
      </c>
      <c r="C385" s="276" t="s">
        <v>437</v>
      </c>
      <c r="D385" s="274" t="s">
        <v>71</v>
      </c>
      <c r="E385" s="277">
        <v>1053</v>
      </c>
      <c r="F385" s="277">
        <v>0</v>
      </c>
      <c r="G385" s="277">
        <v>526.5</v>
      </c>
      <c r="H385" s="280" t="s">
        <v>443</v>
      </c>
      <c r="I385" s="281" t="s">
        <v>437</v>
      </c>
      <c r="J385" s="274" t="s">
        <v>110</v>
      </c>
      <c r="K385" s="274" t="s">
        <v>700</v>
      </c>
      <c r="L385" s="23"/>
      <c r="M385" s="23"/>
    </row>
    <row r="386" spans="1:13" ht="15" customHeight="1">
      <c r="A386" s="274" t="s">
        <v>77</v>
      </c>
      <c r="B386" s="275" t="s">
        <v>700</v>
      </c>
      <c r="C386" s="276" t="s">
        <v>437</v>
      </c>
      <c r="D386" s="274" t="s">
        <v>71</v>
      </c>
      <c r="E386" s="277">
        <v>27</v>
      </c>
      <c r="F386" s="277">
        <v>27</v>
      </c>
      <c r="G386" s="277">
        <v>13.77</v>
      </c>
      <c r="H386" s="274" t="s">
        <v>449</v>
      </c>
      <c r="I386" s="275" t="s">
        <v>437</v>
      </c>
      <c r="J386" s="274" t="s">
        <v>110</v>
      </c>
      <c r="K386" s="274" t="s">
        <v>700</v>
      </c>
      <c r="L386" s="89"/>
      <c r="M386" s="89"/>
    </row>
    <row r="387" spans="1:13" s="20" customFormat="1" ht="15" customHeight="1">
      <c r="A387" s="274" t="s">
        <v>450</v>
      </c>
      <c r="B387" s="275" t="s">
        <v>700</v>
      </c>
      <c r="C387" s="276" t="s">
        <v>437</v>
      </c>
      <c r="D387" s="274" t="s">
        <v>71</v>
      </c>
      <c r="E387" s="277">
        <v>724.95939999999996</v>
      </c>
      <c r="F387" s="277">
        <v>599.11940000000004</v>
      </c>
      <c r="G387" s="277">
        <v>456.19928249999998</v>
      </c>
      <c r="H387" s="280" t="s">
        <v>451</v>
      </c>
      <c r="I387" s="281" t="s">
        <v>437</v>
      </c>
      <c r="J387" s="274" t="s">
        <v>110</v>
      </c>
      <c r="K387" s="274" t="s">
        <v>700</v>
      </c>
      <c r="L387" s="23"/>
      <c r="M387" s="23"/>
    </row>
    <row r="388" spans="1:13" s="20" customFormat="1" ht="15" customHeight="1">
      <c r="A388" s="274" t="s">
        <v>55</v>
      </c>
      <c r="B388" s="275" t="s">
        <v>700</v>
      </c>
      <c r="C388" s="276" t="s">
        <v>437</v>
      </c>
      <c r="D388" s="274" t="s">
        <v>657</v>
      </c>
      <c r="E388" s="277">
        <v>324</v>
      </c>
      <c r="F388" s="277">
        <v>0</v>
      </c>
      <c r="G388" s="277">
        <v>162</v>
      </c>
      <c r="H388" s="274" t="s">
        <v>452</v>
      </c>
      <c r="I388" s="275" t="s">
        <v>437</v>
      </c>
      <c r="J388" s="274" t="s">
        <v>110</v>
      </c>
      <c r="K388" s="274" t="s">
        <v>700</v>
      </c>
      <c r="L388" s="23"/>
      <c r="M388" s="23"/>
    </row>
    <row r="389" spans="1:13" s="20" customFormat="1" ht="15" customHeight="1">
      <c r="A389" s="274" t="s">
        <v>55</v>
      </c>
      <c r="B389" s="275" t="s">
        <v>700</v>
      </c>
      <c r="C389" s="276" t="s">
        <v>437</v>
      </c>
      <c r="D389" s="274" t="s">
        <v>71</v>
      </c>
      <c r="E389" s="277">
        <v>119.6</v>
      </c>
      <c r="F389" s="277">
        <v>119.6</v>
      </c>
      <c r="G389" s="277">
        <v>119.6</v>
      </c>
      <c r="H389" s="280" t="s">
        <v>443</v>
      </c>
      <c r="I389" s="281" t="s">
        <v>437</v>
      </c>
      <c r="J389" s="274" t="s">
        <v>110</v>
      </c>
      <c r="K389" s="274" t="s">
        <v>700</v>
      </c>
      <c r="L389" s="23"/>
      <c r="M389" s="23"/>
    </row>
    <row r="390" spans="1:13" ht="15" customHeight="1">
      <c r="A390" s="274" t="s">
        <v>453</v>
      </c>
      <c r="B390" s="275" t="s">
        <v>700</v>
      </c>
      <c r="C390" s="276" t="s">
        <v>437</v>
      </c>
      <c r="D390" s="274" t="s">
        <v>657</v>
      </c>
      <c r="E390" s="277">
        <v>187</v>
      </c>
      <c r="F390" s="277">
        <v>0</v>
      </c>
      <c r="G390" s="277">
        <v>83.93</v>
      </c>
      <c r="H390" s="274" t="s">
        <v>449</v>
      </c>
      <c r="I390" s="275" t="s">
        <v>437</v>
      </c>
      <c r="J390" s="274" t="s">
        <v>110</v>
      </c>
      <c r="K390" s="274" t="s">
        <v>700</v>
      </c>
      <c r="L390" s="89"/>
      <c r="M390" s="89"/>
    </row>
    <row r="391" spans="1:13" ht="15" customHeight="1">
      <c r="A391" s="274" t="s">
        <v>57</v>
      </c>
      <c r="B391" s="275" t="s">
        <v>700</v>
      </c>
      <c r="C391" s="276" t="s">
        <v>437</v>
      </c>
      <c r="D391" s="274" t="s">
        <v>657</v>
      </c>
      <c r="E391" s="277">
        <v>68</v>
      </c>
      <c r="F391" s="277">
        <v>68</v>
      </c>
      <c r="G391" s="277">
        <v>68</v>
      </c>
      <c r="H391" s="280" t="s">
        <v>445</v>
      </c>
      <c r="I391" s="281" t="s">
        <v>437</v>
      </c>
      <c r="J391" s="274" t="s">
        <v>110</v>
      </c>
      <c r="K391" s="274" t="s">
        <v>700</v>
      </c>
      <c r="L391" s="89"/>
      <c r="M391" s="89"/>
    </row>
    <row r="392" spans="1:13" ht="15" customHeight="1">
      <c r="A392" s="274" t="s">
        <v>64</v>
      </c>
      <c r="B392" s="275" t="s">
        <v>700</v>
      </c>
      <c r="C392" s="276" t="s">
        <v>437</v>
      </c>
      <c r="D392" s="274" t="s">
        <v>657</v>
      </c>
      <c r="E392" s="277">
        <v>425.7</v>
      </c>
      <c r="F392" s="277">
        <v>0</v>
      </c>
      <c r="G392" s="277">
        <v>151.97489999999999</v>
      </c>
      <c r="H392" s="274" t="s">
        <v>445</v>
      </c>
      <c r="I392" s="275" t="s">
        <v>437</v>
      </c>
      <c r="J392" s="274" t="s">
        <v>110</v>
      </c>
      <c r="K392" s="274" t="s">
        <v>700</v>
      </c>
      <c r="L392" s="89"/>
      <c r="M392" s="89"/>
    </row>
    <row r="393" spans="1:13" s="91" customFormat="1" ht="15" customHeight="1">
      <c r="A393" s="274" t="s">
        <v>64</v>
      </c>
      <c r="B393" s="275" t="s">
        <v>700</v>
      </c>
      <c r="C393" s="276" t="s">
        <v>437</v>
      </c>
      <c r="D393" s="274" t="s">
        <v>71</v>
      </c>
      <c r="E393" s="277">
        <v>388</v>
      </c>
      <c r="F393" s="277">
        <v>0</v>
      </c>
      <c r="G393" s="277">
        <v>133.084</v>
      </c>
      <c r="H393" s="280" t="s">
        <v>446</v>
      </c>
      <c r="I393" s="281" t="s">
        <v>437</v>
      </c>
      <c r="J393" s="274" t="s">
        <v>110</v>
      </c>
      <c r="K393" s="274" t="s">
        <v>700</v>
      </c>
      <c r="L393" s="89"/>
      <c r="M393" s="89"/>
    </row>
    <row r="394" spans="1:13" ht="15" customHeight="1">
      <c r="A394" s="274" t="s">
        <v>63</v>
      </c>
      <c r="B394" s="275" t="s">
        <v>700</v>
      </c>
      <c r="C394" s="276" t="s">
        <v>437</v>
      </c>
      <c r="D394" s="274" t="s">
        <v>657</v>
      </c>
      <c r="E394" s="277">
        <v>291.125</v>
      </c>
      <c r="F394" s="277">
        <v>145.125</v>
      </c>
      <c r="G394" s="277">
        <v>145.47499999999999</v>
      </c>
      <c r="H394" s="274" t="s">
        <v>440</v>
      </c>
      <c r="I394" s="275" t="s">
        <v>437</v>
      </c>
      <c r="J394" s="274" t="s">
        <v>110</v>
      </c>
      <c r="K394" s="274" t="s">
        <v>700</v>
      </c>
      <c r="L394" s="89"/>
      <c r="M394" s="89"/>
    </row>
    <row r="395" spans="1:13" ht="15" customHeight="1">
      <c r="A395" s="274" t="s">
        <v>74</v>
      </c>
      <c r="B395" s="275" t="s">
        <v>700</v>
      </c>
      <c r="C395" s="276" t="s">
        <v>437</v>
      </c>
      <c r="D395" s="274" t="s">
        <v>71</v>
      </c>
      <c r="E395" s="277">
        <v>3165.2</v>
      </c>
      <c r="F395" s="277">
        <v>0</v>
      </c>
      <c r="G395" s="277">
        <v>590.43200000000002</v>
      </c>
      <c r="H395" s="280" t="s">
        <v>439</v>
      </c>
      <c r="I395" s="281" t="s">
        <v>437</v>
      </c>
      <c r="J395" s="274" t="s">
        <v>110</v>
      </c>
      <c r="K395" s="274" t="s">
        <v>700</v>
      </c>
      <c r="L395" s="89"/>
      <c r="M395" s="89"/>
    </row>
    <row r="396" spans="1:13" ht="15" customHeight="1">
      <c r="A396" s="274" t="s">
        <v>4</v>
      </c>
      <c r="B396" s="275" t="s">
        <v>752</v>
      </c>
      <c r="C396" s="276" t="s">
        <v>437</v>
      </c>
      <c r="D396" s="274" t="s">
        <v>659</v>
      </c>
      <c r="E396" s="277">
        <v>551.6</v>
      </c>
      <c r="F396" s="277">
        <v>103.6</v>
      </c>
      <c r="G396" s="277">
        <v>151.55721</v>
      </c>
      <c r="H396" s="274" t="s">
        <v>441</v>
      </c>
      <c r="I396" s="275" t="s">
        <v>437</v>
      </c>
      <c r="J396" s="274" t="s">
        <v>110</v>
      </c>
      <c r="K396" s="274" t="s">
        <v>700</v>
      </c>
      <c r="L396" s="89"/>
      <c r="M396" s="89"/>
    </row>
    <row r="397" spans="1:13" ht="15" customHeight="1">
      <c r="A397" s="274" t="s">
        <v>4</v>
      </c>
      <c r="B397" s="275" t="s">
        <v>700</v>
      </c>
      <c r="C397" s="276" t="s">
        <v>437</v>
      </c>
      <c r="D397" s="274" t="s">
        <v>657</v>
      </c>
      <c r="E397" s="277">
        <v>531.46</v>
      </c>
      <c r="F397" s="277">
        <v>531.46</v>
      </c>
      <c r="G397" s="277">
        <v>145.75473600000001</v>
      </c>
      <c r="H397" s="280" t="s">
        <v>438</v>
      </c>
      <c r="I397" s="281" t="s">
        <v>437</v>
      </c>
      <c r="J397" s="274" t="s">
        <v>110</v>
      </c>
      <c r="K397" s="274" t="s">
        <v>700</v>
      </c>
      <c r="L397" s="89"/>
      <c r="M397" s="89"/>
    </row>
    <row r="398" spans="1:13" s="20" customFormat="1" ht="15" customHeight="1">
      <c r="A398" s="274" t="s">
        <v>4</v>
      </c>
      <c r="B398" s="275" t="s">
        <v>700</v>
      </c>
      <c r="C398" s="276" t="s">
        <v>437</v>
      </c>
      <c r="D398" s="274" t="s">
        <v>71</v>
      </c>
      <c r="E398" s="277">
        <v>292.77699999999999</v>
      </c>
      <c r="F398" s="277">
        <v>292.77699999999999</v>
      </c>
      <c r="G398" s="277">
        <v>149.31627</v>
      </c>
      <c r="H398" s="274" t="s">
        <v>446</v>
      </c>
      <c r="I398" s="275" t="s">
        <v>437</v>
      </c>
      <c r="J398" s="274" t="s">
        <v>110</v>
      </c>
      <c r="K398" s="274" t="s">
        <v>700</v>
      </c>
      <c r="L398" s="23"/>
      <c r="M398" s="23"/>
    </row>
    <row r="399" spans="1:13" ht="15" customHeight="1">
      <c r="A399" s="274" t="s">
        <v>51</v>
      </c>
      <c r="B399" s="275" t="s">
        <v>700</v>
      </c>
      <c r="C399" s="276" t="s">
        <v>437</v>
      </c>
      <c r="D399" s="274" t="s">
        <v>657</v>
      </c>
      <c r="E399" s="277">
        <v>3527.1</v>
      </c>
      <c r="F399" s="277">
        <v>2433.6999999999998</v>
      </c>
      <c r="G399" s="277">
        <v>2909.16</v>
      </c>
      <c r="H399" s="280" t="s">
        <v>441</v>
      </c>
      <c r="I399" s="281" t="s">
        <v>437</v>
      </c>
      <c r="J399" s="274" t="s">
        <v>110</v>
      </c>
      <c r="K399" s="274" t="s">
        <v>700</v>
      </c>
      <c r="L399" s="89"/>
      <c r="M399" s="89"/>
    </row>
    <row r="400" spans="1:13" ht="15" customHeight="1">
      <c r="A400" s="274" t="s">
        <v>51</v>
      </c>
      <c r="B400" s="275" t="s">
        <v>700</v>
      </c>
      <c r="C400" s="276" t="s">
        <v>437</v>
      </c>
      <c r="D400" s="274" t="s">
        <v>71</v>
      </c>
      <c r="E400" s="277">
        <v>2823.1790000000001</v>
      </c>
      <c r="F400" s="277">
        <v>688.3</v>
      </c>
      <c r="G400" s="277">
        <v>1755.7394999999999</v>
      </c>
      <c r="H400" s="274" t="s">
        <v>445</v>
      </c>
      <c r="I400" s="275" t="s">
        <v>437</v>
      </c>
      <c r="J400" s="274" t="s">
        <v>110</v>
      </c>
      <c r="K400" s="274" t="s">
        <v>700</v>
      </c>
      <c r="L400" s="89"/>
      <c r="M400" s="89"/>
    </row>
    <row r="401" spans="1:13" s="20" customFormat="1" ht="15" customHeight="1">
      <c r="A401" s="274" t="s">
        <v>76</v>
      </c>
      <c r="B401" s="275" t="s">
        <v>700</v>
      </c>
      <c r="C401" s="276" t="s">
        <v>437</v>
      </c>
      <c r="D401" s="274" t="s">
        <v>71</v>
      </c>
      <c r="E401" s="277">
        <v>90.200010000000006</v>
      </c>
      <c r="F401" s="277">
        <v>90.200010000000006</v>
      </c>
      <c r="G401" s="277">
        <v>47.491195500000003</v>
      </c>
      <c r="H401" s="280" t="s">
        <v>445</v>
      </c>
      <c r="I401" s="281" t="s">
        <v>437</v>
      </c>
      <c r="J401" s="274" t="s">
        <v>110</v>
      </c>
      <c r="K401" s="274" t="s">
        <v>700</v>
      </c>
      <c r="L401" s="23"/>
      <c r="M401" s="23"/>
    </row>
    <row r="402" spans="1:13" s="20" customFormat="1" ht="15" customHeight="1">
      <c r="A402" s="274" t="s">
        <v>777</v>
      </c>
      <c r="B402" s="275" t="s">
        <v>778</v>
      </c>
      <c r="C402" s="276" t="s">
        <v>778</v>
      </c>
      <c r="D402" s="274" t="s">
        <v>131</v>
      </c>
      <c r="E402" s="277">
        <v>420</v>
      </c>
      <c r="F402" s="277">
        <v>0</v>
      </c>
      <c r="G402" s="277">
        <v>168</v>
      </c>
      <c r="H402" s="296">
        <v>2025</v>
      </c>
      <c r="I402" s="275">
        <v>0.4</v>
      </c>
      <c r="J402" s="274" t="s">
        <v>138</v>
      </c>
      <c r="K402" s="274" t="s">
        <v>700</v>
      </c>
      <c r="L402" s="23"/>
      <c r="M402" s="23"/>
    </row>
    <row r="403" spans="1:13" ht="15" customHeight="1">
      <c r="A403" s="274" t="s">
        <v>91</v>
      </c>
      <c r="B403" s="275" t="s">
        <v>454</v>
      </c>
      <c r="C403" s="276" t="s">
        <v>454</v>
      </c>
      <c r="D403" s="274" t="s">
        <v>131</v>
      </c>
      <c r="E403" s="277">
        <v>1080</v>
      </c>
      <c r="F403" s="277">
        <v>0</v>
      </c>
      <c r="G403" s="277">
        <v>432</v>
      </c>
      <c r="H403" s="274">
        <v>2010</v>
      </c>
      <c r="I403" s="275">
        <v>0.4</v>
      </c>
      <c r="J403" s="274" t="s">
        <v>138</v>
      </c>
      <c r="K403" s="274" t="s">
        <v>701</v>
      </c>
      <c r="L403" s="89"/>
      <c r="M403" s="89"/>
    </row>
    <row r="404" spans="1:13" s="25" customFormat="1" ht="15">
      <c r="A404" s="274" t="s">
        <v>52</v>
      </c>
      <c r="B404" s="275" t="s">
        <v>345</v>
      </c>
      <c r="C404" s="276" t="s">
        <v>160</v>
      </c>
      <c r="D404" s="274" t="s">
        <v>129</v>
      </c>
      <c r="E404" s="277">
        <v>0</v>
      </c>
      <c r="F404" s="277">
        <v>0</v>
      </c>
      <c r="G404" s="277">
        <v>0.16000000000002501</v>
      </c>
      <c r="H404" s="278" t="s">
        <v>160</v>
      </c>
      <c r="I404" s="275">
        <v>1</v>
      </c>
      <c r="J404" s="274" t="s">
        <v>110</v>
      </c>
      <c r="K404" s="274" t="s">
        <v>159</v>
      </c>
      <c r="L404" s="23"/>
      <c r="M404" s="23"/>
    </row>
    <row r="405" spans="1:13" ht="15" customHeight="1">
      <c r="A405" s="274" t="s">
        <v>52</v>
      </c>
      <c r="B405" s="275" t="s">
        <v>145</v>
      </c>
      <c r="C405" s="276" t="s">
        <v>455</v>
      </c>
      <c r="D405" s="274" t="s">
        <v>131</v>
      </c>
      <c r="E405" s="277">
        <v>54</v>
      </c>
      <c r="F405" s="277">
        <v>54</v>
      </c>
      <c r="G405" s="277">
        <v>54</v>
      </c>
      <c r="H405" s="274">
        <v>1953</v>
      </c>
      <c r="I405" s="275">
        <v>1</v>
      </c>
      <c r="J405" s="274" t="s">
        <v>110</v>
      </c>
      <c r="K405" s="274" t="s">
        <v>3</v>
      </c>
      <c r="L405" s="89"/>
      <c r="M405" s="89"/>
    </row>
    <row r="406" spans="1:13" ht="15" customHeight="1">
      <c r="A406" s="274" t="s">
        <v>67</v>
      </c>
      <c r="B406" s="275" t="s">
        <v>93</v>
      </c>
      <c r="C406" s="276" t="s">
        <v>456</v>
      </c>
      <c r="D406" s="274" t="s">
        <v>657</v>
      </c>
      <c r="E406" s="277">
        <v>2.35</v>
      </c>
      <c r="F406" s="277">
        <v>2.35</v>
      </c>
      <c r="G406" s="277">
        <v>1.6089311088750022</v>
      </c>
      <c r="H406" s="274">
        <v>2020</v>
      </c>
      <c r="I406" s="275">
        <v>0.68630000000000002</v>
      </c>
      <c r="J406" s="274" t="s">
        <v>110</v>
      </c>
      <c r="K406" s="274" t="s">
        <v>700</v>
      </c>
      <c r="L406" s="89"/>
      <c r="M406" s="89"/>
    </row>
    <row r="407" spans="1:13">
      <c r="A407" s="274" t="s">
        <v>67</v>
      </c>
      <c r="B407" s="275" t="s">
        <v>93</v>
      </c>
      <c r="C407" s="276" t="s">
        <v>457</v>
      </c>
      <c r="D407" s="274" t="s">
        <v>657</v>
      </c>
      <c r="E407" s="277">
        <v>11.12</v>
      </c>
      <c r="F407" s="277">
        <v>11.12</v>
      </c>
      <c r="G407" s="277">
        <v>7.6277821088750013</v>
      </c>
      <c r="H407" s="278">
        <v>2021</v>
      </c>
      <c r="I407" s="279">
        <v>0.68630000000000002</v>
      </c>
      <c r="J407" s="274" t="s">
        <v>110</v>
      </c>
      <c r="K407" s="274" t="s">
        <v>700</v>
      </c>
      <c r="L407" s="89"/>
      <c r="M407" s="89"/>
    </row>
    <row r="408" spans="1:13" s="34" customFormat="1">
      <c r="A408" s="274" t="s">
        <v>52</v>
      </c>
      <c r="B408" s="275" t="s">
        <v>145</v>
      </c>
      <c r="C408" s="276" t="s">
        <v>458</v>
      </c>
      <c r="D408" s="274" t="s">
        <v>162</v>
      </c>
      <c r="E408" s="277">
        <v>1310</v>
      </c>
      <c r="F408" s="277">
        <v>1310</v>
      </c>
      <c r="G408" s="277">
        <v>1310</v>
      </c>
      <c r="H408" s="280">
        <v>1988</v>
      </c>
      <c r="I408" s="281">
        <v>1</v>
      </c>
      <c r="J408" s="274" t="s">
        <v>110</v>
      </c>
      <c r="K408" s="274" t="s">
        <v>3</v>
      </c>
      <c r="L408" s="82"/>
      <c r="M408" s="82"/>
    </row>
    <row r="409" spans="1:13" s="20" customFormat="1" ht="15">
      <c r="A409" s="274" t="s">
        <v>52</v>
      </c>
      <c r="B409" s="275" t="s">
        <v>145</v>
      </c>
      <c r="C409" s="276" t="s">
        <v>459</v>
      </c>
      <c r="D409" s="274" t="s">
        <v>162</v>
      </c>
      <c r="E409" s="277">
        <v>1310</v>
      </c>
      <c r="F409" s="277">
        <v>1310</v>
      </c>
      <c r="G409" s="277">
        <v>1310</v>
      </c>
      <c r="H409" s="274">
        <v>1989</v>
      </c>
      <c r="I409" s="275">
        <v>1</v>
      </c>
      <c r="J409" s="274" t="s">
        <v>110</v>
      </c>
      <c r="K409" s="274" t="s">
        <v>3</v>
      </c>
      <c r="L409" s="23"/>
      <c r="M409" s="23"/>
    </row>
    <row r="410" spans="1:13" s="20" customFormat="1" ht="15">
      <c r="A410" s="274" t="s">
        <v>5</v>
      </c>
      <c r="B410" s="275" t="s">
        <v>108</v>
      </c>
      <c r="C410" s="276" t="s">
        <v>460</v>
      </c>
      <c r="D410" s="274" t="s">
        <v>71</v>
      </c>
      <c r="E410" s="277">
        <v>0.94621999999999995</v>
      </c>
      <c r="F410" s="277">
        <v>0.94621999999999995</v>
      </c>
      <c r="G410" s="277">
        <v>0.46894663199999997</v>
      </c>
      <c r="H410" s="280">
        <v>2011</v>
      </c>
      <c r="I410" s="275">
        <v>0.49559999999999998</v>
      </c>
      <c r="J410" s="274" t="s">
        <v>110</v>
      </c>
      <c r="K410" s="274" t="s">
        <v>5</v>
      </c>
      <c r="L410" s="23"/>
      <c r="M410" s="23"/>
    </row>
    <row r="411" spans="1:13" s="20" customFormat="1" ht="15">
      <c r="A411" s="274" t="s">
        <v>58</v>
      </c>
      <c r="B411" s="275" t="s">
        <v>140</v>
      </c>
      <c r="C411" s="276" t="s">
        <v>141</v>
      </c>
      <c r="D411" s="274" t="s">
        <v>127</v>
      </c>
      <c r="E411" s="277">
        <v>826.8</v>
      </c>
      <c r="F411" s="277">
        <v>826.8</v>
      </c>
      <c r="G411" s="277">
        <v>826.8</v>
      </c>
      <c r="H411" s="274">
        <v>2004</v>
      </c>
      <c r="I411" s="275">
        <v>1</v>
      </c>
      <c r="J411" s="274" t="s">
        <v>110</v>
      </c>
      <c r="K411" s="274" t="s">
        <v>700</v>
      </c>
      <c r="L411" s="23"/>
      <c r="M411" s="23"/>
    </row>
    <row r="412" spans="1:13">
      <c r="A412" s="274" t="s">
        <v>67</v>
      </c>
      <c r="B412" s="275" t="s">
        <v>93</v>
      </c>
      <c r="C412" s="276" t="s">
        <v>779</v>
      </c>
      <c r="D412" s="274" t="s">
        <v>657</v>
      </c>
      <c r="E412" s="277">
        <v>3.6</v>
      </c>
      <c r="F412" s="277">
        <v>3.6</v>
      </c>
      <c r="G412" s="277">
        <v>2.4668061088750024</v>
      </c>
      <c r="H412" s="280">
        <v>2025</v>
      </c>
      <c r="I412" s="279">
        <v>0.68630000000000002</v>
      </c>
      <c r="J412" s="274" t="s">
        <v>110</v>
      </c>
      <c r="K412" s="274" t="s">
        <v>700</v>
      </c>
      <c r="L412" s="89"/>
      <c r="M412" s="89"/>
    </row>
    <row r="413" spans="1:13" s="20" customFormat="1" ht="15">
      <c r="A413" s="274" t="s">
        <v>62</v>
      </c>
      <c r="B413" s="275" t="s">
        <v>136</v>
      </c>
      <c r="C413" s="276" t="s">
        <v>139</v>
      </c>
      <c r="D413" s="274" t="s">
        <v>127</v>
      </c>
      <c r="E413" s="277">
        <v>379</v>
      </c>
      <c r="F413" s="277">
        <v>0</v>
      </c>
      <c r="G413" s="277">
        <v>189.5</v>
      </c>
      <c r="H413" s="274">
        <v>1998</v>
      </c>
      <c r="I413" s="275">
        <v>0.5</v>
      </c>
      <c r="J413" s="274" t="s">
        <v>138</v>
      </c>
      <c r="K413" s="274" t="s">
        <v>700</v>
      </c>
      <c r="L413" s="23"/>
      <c r="M413" s="23"/>
    </row>
    <row r="414" spans="1:13" s="20" customFormat="1" ht="15">
      <c r="A414" s="274" t="s">
        <v>5</v>
      </c>
      <c r="B414" s="275" t="s">
        <v>108</v>
      </c>
      <c r="C414" s="276" t="s">
        <v>463</v>
      </c>
      <c r="D414" s="274" t="s">
        <v>657</v>
      </c>
      <c r="E414" s="277">
        <v>22.1</v>
      </c>
      <c r="F414" s="277">
        <v>22.1</v>
      </c>
      <c r="G414" s="277">
        <v>10.95276</v>
      </c>
      <c r="H414" s="280">
        <v>2004</v>
      </c>
      <c r="I414" s="275">
        <v>0.49559999999999998</v>
      </c>
      <c r="J414" s="274" t="s">
        <v>110</v>
      </c>
      <c r="K414" s="274" t="s">
        <v>5</v>
      </c>
      <c r="L414" s="23"/>
      <c r="M414" s="23"/>
    </row>
    <row r="415" spans="1:13">
      <c r="A415" s="274" t="s">
        <v>378</v>
      </c>
      <c r="B415" s="275" t="s">
        <v>145</v>
      </c>
      <c r="C415" s="276" t="s">
        <v>780</v>
      </c>
      <c r="D415" s="274" t="s">
        <v>131</v>
      </c>
      <c r="E415" s="277">
        <v>16.5</v>
      </c>
      <c r="F415" s="277">
        <v>16.5</v>
      </c>
      <c r="G415" s="277">
        <v>16.5</v>
      </c>
      <c r="H415" s="278" t="s">
        <v>160</v>
      </c>
      <c r="I415" s="279">
        <v>1</v>
      </c>
      <c r="J415" s="274" t="s">
        <v>110</v>
      </c>
      <c r="K415" s="274" t="s">
        <v>159</v>
      </c>
      <c r="L415" s="89"/>
      <c r="M415" s="89"/>
    </row>
    <row r="416" spans="1:13" s="20" customFormat="1" ht="15">
      <c r="A416" s="274" t="s">
        <v>67</v>
      </c>
      <c r="B416" s="275" t="s">
        <v>93</v>
      </c>
      <c r="C416" s="276" t="s">
        <v>464</v>
      </c>
      <c r="D416" s="274" t="s">
        <v>657</v>
      </c>
      <c r="E416" s="277">
        <v>3.2</v>
      </c>
      <c r="F416" s="277">
        <v>3.2</v>
      </c>
      <c r="G416" s="277">
        <v>2.1961600000000003</v>
      </c>
      <c r="H416" s="274">
        <v>2015</v>
      </c>
      <c r="I416" s="275">
        <v>0.68630000000000002</v>
      </c>
      <c r="J416" s="274" t="s">
        <v>110</v>
      </c>
      <c r="K416" s="274" t="s">
        <v>700</v>
      </c>
      <c r="L416" s="23"/>
      <c r="M416" s="23"/>
    </row>
    <row r="417" spans="1:13" s="20" customFormat="1" ht="15">
      <c r="A417" s="274" t="s">
        <v>67</v>
      </c>
      <c r="B417" s="275" t="s">
        <v>93</v>
      </c>
      <c r="C417" s="276" t="s">
        <v>465</v>
      </c>
      <c r="D417" s="274" t="s">
        <v>657</v>
      </c>
      <c r="E417" s="277">
        <v>4.5999999999999996</v>
      </c>
      <c r="F417" s="277">
        <v>4.5999999999999996</v>
      </c>
      <c r="G417" s="277">
        <v>3.1569799999999999</v>
      </c>
      <c r="H417" s="280">
        <v>2016</v>
      </c>
      <c r="I417" s="281">
        <v>0.68630000000000002</v>
      </c>
      <c r="J417" s="274" t="s">
        <v>110</v>
      </c>
      <c r="K417" s="274" t="s">
        <v>700</v>
      </c>
      <c r="L417" s="23"/>
      <c r="M417" s="23"/>
    </row>
    <row r="418" spans="1:13" s="20" customFormat="1" ht="15">
      <c r="A418" s="274" t="s">
        <v>67</v>
      </c>
      <c r="B418" s="275" t="s">
        <v>93</v>
      </c>
      <c r="C418" s="276" t="s">
        <v>466</v>
      </c>
      <c r="D418" s="274" t="s">
        <v>657</v>
      </c>
      <c r="E418" s="277">
        <v>13.8</v>
      </c>
      <c r="F418" s="277">
        <v>13.8</v>
      </c>
      <c r="G418" s="277">
        <v>9.4670661088750023</v>
      </c>
      <c r="H418" s="274">
        <v>2014</v>
      </c>
      <c r="I418" s="275">
        <v>0.68630000000000002</v>
      </c>
      <c r="J418" s="274" t="s">
        <v>110</v>
      </c>
      <c r="K418" s="274" t="s">
        <v>700</v>
      </c>
      <c r="L418" s="23"/>
      <c r="M418" s="23"/>
    </row>
    <row r="419" spans="1:13" s="20" customFormat="1" ht="15">
      <c r="A419" s="274" t="s">
        <v>52</v>
      </c>
      <c r="B419" s="275" t="s">
        <v>145</v>
      </c>
      <c r="C419" s="276" t="s">
        <v>467</v>
      </c>
      <c r="D419" s="274" t="s">
        <v>131</v>
      </c>
      <c r="E419" s="277">
        <v>187.52</v>
      </c>
      <c r="F419" s="277">
        <v>187</v>
      </c>
      <c r="G419" s="277">
        <v>187.52</v>
      </c>
      <c r="H419" s="274">
        <v>1962</v>
      </c>
      <c r="I419" s="275">
        <v>1</v>
      </c>
      <c r="J419" s="274" t="s">
        <v>110</v>
      </c>
      <c r="K419" s="274" t="s">
        <v>3</v>
      </c>
      <c r="L419" s="23"/>
      <c r="M419" s="23"/>
    </row>
    <row r="420" spans="1:13">
      <c r="A420" s="274" t="s">
        <v>52</v>
      </c>
      <c r="B420" s="275" t="s">
        <v>145</v>
      </c>
      <c r="C420" s="276" t="s">
        <v>468</v>
      </c>
      <c r="D420" s="274" t="s">
        <v>131</v>
      </c>
      <c r="E420" s="277">
        <v>71.680000000000007</v>
      </c>
      <c r="F420" s="277">
        <v>71.680000000000007</v>
      </c>
      <c r="G420" s="277">
        <v>71.680000000000007</v>
      </c>
      <c r="H420" s="280">
        <v>1970</v>
      </c>
      <c r="I420" s="281">
        <v>1</v>
      </c>
      <c r="J420" s="274" t="s">
        <v>110</v>
      </c>
      <c r="K420" s="274" t="s">
        <v>3</v>
      </c>
      <c r="L420" s="89"/>
      <c r="M420" s="89"/>
    </row>
    <row r="421" spans="1:13">
      <c r="A421" s="274" t="s">
        <v>52</v>
      </c>
      <c r="B421" s="275" t="s">
        <v>145</v>
      </c>
      <c r="C421" s="276" t="s">
        <v>469</v>
      </c>
      <c r="D421" s="274" t="s">
        <v>131</v>
      </c>
      <c r="E421" s="277">
        <v>88.8</v>
      </c>
      <c r="F421" s="277">
        <v>88.8</v>
      </c>
      <c r="G421" s="277">
        <v>88.8</v>
      </c>
      <c r="H421" s="274">
        <v>1958</v>
      </c>
      <c r="I421" s="275">
        <v>1</v>
      </c>
      <c r="J421" s="274" t="s">
        <v>110</v>
      </c>
      <c r="K421" s="274" t="s">
        <v>3</v>
      </c>
      <c r="L421" s="89"/>
      <c r="M421" s="89"/>
    </row>
    <row r="422" spans="1:13" s="32" customFormat="1" ht="15">
      <c r="A422" s="274" t="s">
        <v>5</v>
      </c>
      <c r="B422" s="275" t="s">
        <v>133</v>
      </c>
      <c r="C422" s="276" t="s">
        <v>470</v>
      </c>
      <c r="D422" s="274" t="s">
        <v>657</v>
      </c>
      <c r="E422" s="277">
        <v>18</v>
      </c>
      <c r="F422" s="277">
        <v>18</v>
      </c>
      <c r="G422" s="277">
        <v>8.9207999999999998</v>
      </c>
      <c r="H422" s="280">
        <v>2001</v>
      </c>
      <c r="I422" s="275">
        <v>0.49559999999999998</v>
      </c>
      <c r="J422" s="274" t="s">
        <v>110</v>
      </c>
      <c r="K422" s="274" t="s">
        <v>5</v>
      </c>
    </row>
    <row r="423" spans="1:13" s="20" customFormat="1" ht="15">
      <c r="A423" s="274" t="s">
        <v>5</v>
      </c>
      <c r="B423" s="275" t="s">
        <v>108</v>
      </c>
      <c r="C423" s="276" t="s">
        <v>471</v>
      </c>
      <c r="D423" s="274" t="s">
        <v>71</v>
      </c>
      <c r="E423" s="277">
        <v>0.90400000000000003</v>
      </c>
      <c r="F423" s="277">
        <v>0.90400000000000003</v>
      </c>
      <c r="G423" s="277">
        <v>0.44802239999999999</v>
      </c>
      <c r="H423" s="274">
        <v>2011</v>
      </c>
      <c r="I423" s="275">
        <v>0.49559999999999998</v>
      </c>
      <c r="J423" s="274" t="s">
        <v>110</v>
      </c>
      <c r="K423" s="274" t="s">
        <v>5</v>
      </c>
      <c r="L423" s="23"/>
      <c r="M423" s="23"/>
    </row>
    <row r="424" spans="1:13" s="31" customFormat="1" ht="15">
      <c r="A424" s="274" t="s">
        <v>52</v>
      </c>
      <c r="B424" s="275" t="s">
        <v>145</v>
      </c>
      <c r="C424" s="276" t="s">
        <v>472</v>
      </c>
      <c r="D424" s="274" t="s">
        <v>131</v>
      </c>
      <c r="E424" s="277">
        <v>156.5</v>
      </c>
      <c r="F424" s="277">
        <v>156.5</v>
      </c>
      <c r="G424" s="277">
        <v>156.5</v>
      </c>
      <c r="H424" s="280">
        <v>1952</v>
      </c>
      <c r="I424" s="281">
        <v>1</v>
      </c>
      <c r="J424" s="274" t="s">
        <v>110</v>
      </c>
      <c r="K424" s="274" t="s">
        <v>3</v>
      </c>
      <c r="L424" s="32"/>
      <c r="M424" s="32"/>
    </row>
    <row r="425" spans="1:13" s="20" customFormat="1" ht="15">
      <c r="A425" s="274" t="s">
        <v>67</v>
      </c>
      <c r="B425" s="275" t="s">
        <v>93</v>
      </c>
      <c r="C425" s="276" t="s">
        <v>781</v>
      </c>
      <c r="D425" s="274" t="s">
        <v>657</v>
      </c>
      <c r="E425" s="277">
        <v>8.4</v>
      </c>
      <c r="F425" s="277">
        <v>8.4</v>
      </c>
      <c r="G425" s="277">
        <v>4.6125124920000005</v>
      </c>
      <c r="H425" s="274">
        <v>2025</v>
      </c>
      <c r="I425" s="275">
        <v>0.54910862999999999</v>
      </c>
      <c r="J425" s="274" t="s">
        <v>110</v>
      </c>
      <c r="K425" s="274" t="s">
        <v>700</v>
      </c>
      <c r="L425" s="23"/>
      <c r="M425" s="23"/>
    </row>
    <row r="426" spans="1:13" s="20" customFormat="1" ht="15">
      <c r="A426" s="274" t="s">
        <v>745</v>
      </c>
      <c r="B426" s="275" t="s">
        <v>145</v>
      </c>
      <c r="C426" s="274" t="s">
        <v>782</v>
      </c>
      <c r="D426" s="274" t="s">
        <v>260</v>
      </c>
      <c r="E426" s="277">
        <v>4.3499999999999996</v>
      </c>
      <c r="F426" s="277">
        <v>4.79</v>
      </c>
      <c r="G426" s="277">
        <v>4.3499999999999996</v>
      </c>
      <c r="H426" s="278" t="s">
        <v>160</v>
      </c>
      <c r="I426" s="279">
        <v>1</v>
      </c>
      <c r="J426" s="274" t="s">
        <v>110</v>
      </c>
      <c r="K426" s="274" t="s">
        <v>159</v>
      </c>
      <c r="L426" s="23"/>
      <c r="M426" s="23"/>
    </row>
    <row r="427" spans="1:13" s="20" customFormat="1" ht="15">
      <c r="A427" s="274" t="s">
        <v>5</v>
      </c>
      <c r="B427" s="275" t="s">
        <v>133</v>
      </c>
      <c r="C427" s="276" t="s">
        <v>473</v>
      </c>
      <c r="D427" s="274" t="s">
        <v>71</v>
      </c>
      <c r="E427" s="277">
        <v>3</v>
      </c>
      <c r="F427" s="277">
        <v>3</v>
      </c>
      <c r="G427" s="277">
        <v>1.4867999999999999</v>
      </c>
      <c r="H427" s="280">
        <v>2011</v>
      </c>
      <c r="I427" s="275">
        <v>0.49559999999999998</v>
      </c>
      <c r="J427" s="274" t="s">
        <v>110</v>
      </c>
      <c r="K427" s="274" t="s">
        <v>5</v>
      </c>
      <c r="L427" s="23"/>
      <c r="M427" s="23"/>
    </row>
    <row r="428" spans="1:13" s="20" customFormat="1" ht="15">
      <c r="A428" s="274" t="s">
        <v>5</v>
      </c>
      <c r="B428" s="275" t="s">
        <v>108</v>
      </c>
      <c r="C428" s="276" t="s">
        <v>474</v>
      </c>
      <c r="D428" s="274" t="s">
        <v>71</v>
      </c>
      <c r="E428" s="277">
        <v>0.93959999999999999</v>
      </c>
      <c r="F428" s="277">
        <v>0.93959999999999999</v>
      </c>
      <c r="G428" s="277">
        <v>0.46566575999999998</v>
      </c>
      <c r="H428" s="274">
        <v>2011</v>
      </c>
      <c r="I428" s="275">
        <v>0.49559999999999998</v>
      </c>
      <c r="J428" s="274" t="s">
        <v>110</v>
      </c>
      <c r="K428" s="274" t="s">
        <v>5</v>
      </c>
      <c r="L428" s="23"/>
      <c r="M428" s="23"/>
    </row>
    <row r="429" spans="1:13" s="20" customFormat="1" ht="15">
      <c r="A429" s="274" t="s">
        <v>5</v>
      </c>
      <c r="B429" s="275" t="s">
        <v>108</v>
      </c>
      <c r="C429" s="276" t="s">
        <v>475</v>
      </c>
      <c r="D429" s="274" t="s">
        <v>71</v>
      </c>
      <c r="E429" s="277">
        <v>0.93959999999999999</v>
      </c>
      <c r="F429" s="277">
        <v>0.93959999999999999</v>
      </c>
      <c r="G429" s="277">
        <v>0.46566575999999998</v>
      </c>
      <c r="H429" s="280">
        <v>2011</v>
      </c>
      <c r="I429" s="275">
        <v>0.49559999999999998</v>
      </c>
      <c r="J429" s="274" t="s">
        <v>110</v>
      </c>
      <c r="K429" s="274" t="s">
        <v>5</v>
      </c>
      <c r="L429" s="23"/>
      <c r="M429" s="23"/>
    </row>
    <row r="430" spans="1:13" s="20" customFormat="1" ht="15">
      <c r="A430" s="274" t="s">
        <v>52</v>
      </c>
      <c r="B430" s="275" t="s">
        <v>145</v>
      </c>
      <c r="C430" s="276" t="s">
        <v>476</v>
      </c>
      <c r="D430" s="274" t="s">
        <v>162</v>
      </c>
      <c r="E430" s="277">
        <v>1330</v>
      </c>
      <c r="F430" s="277">
        <v>1330</v>
      </c>
      <c r="G430" s="277">
        <v>1330</v>
      </c>
      <c r="H430" s="274">
        <v>1985</v>
      </c>
      <c r="I430" s="275">
        <v>1</v>
      </c>
      <c r="J430" s="274" t="s">
        <v>110</v>
      </c>
      <c r="K430" s="274" t="s">
        <v>3</v>
      </c>
      <c r="L430" s="23"/>
      <c r="M430" s="23"/>
    </row>
    <row r="431" spans="1:13" s="20" customFormat="1" ht="15">
      <c r="A431" s="274" t="s">
        <v>52</v>
      </c>
      <c r="B431" s="275" t="s">
        <v>145</v>
      </c>
      <c r="C431" s="276" t="s">
        <v>477</v>
      </c>
      <c r="D431" s="274" t="s">
        <v>162</v>
      </c>
      <c r="E431" s="277">
        <v>1330</v>
      </c>
      <c r="F431" s="277">
        <v>1330</v>
      </c>
      <c r="G431" s="277">
        <v>1330</v>
      </c>
      <c r="H431" s="280">
        <v>1985</v>
      </c>
      <c r="I431" s="281">
        <v>1</v>
      </c>
      <c r="J431" s="274" t="s">
        <v>110</v>
      </c>
      <c r="K431" s="274" t="s">
        <v>3</v>
      </c>
      <c r="L431" s="23"/>
      <c r="M431" s="23"/>
    </row>
    <row r="432" spans="1:13" s="20" customFormat="1" ht="15">
      <c r="A432" s="274" t="s">
        <v>52</v>
      </c>
      <c r="B432" s="275" t="s">
        <v>145</v>
      </c>
      <c r="C432" s="276" t="s">
        <v>478</v>
      </c>
      <c r="D432" s="274" t="s">
        <v>162</v>
      </c>
      <c r="E432" s="277">
        <v>1330</v>
      </c>
      <c r="F432" s="277">
        <v>1330</v>
      </c>
      <c r="G432" s="277">
        <v>1330</v>
      </c>
      <c r="H432" s="274">
        <v>1986</v>
      </c>
      <c r="I432" s="275">
        <v>1</v>
      </c>
      <c r="J432" s="274" t="s">
        <v>110</v>
      </c>
      <c r="K432" s="274" t="s">
        <v>3</v>
      </c>
      <c r="L432" s="23"/>
      <c r="M432" s="23"/>
    </row>
    <row r="433" spans="1:13" s="20" customFormat="1" ht="15">
      <c r="A433" s="274" t="s">
        <v>52</v>
      </c>
      <c r="B433" s="275" t="s">
        <v>145</v>
      </c>
      <c r="C433" s="276" t="s">
        <v>479</v>
      </c>
      <c r="D433" s="274" t="s">
        <v>162</v>
      </c>
      <c r="E433" s="277">
        <v>1330</v>
      </c>
      <c r="F433" s="277">
        <v>1330</v>
      </c>
      <c r="G433" s="277">
        <v>1330</v>
      </c>
      <c r="H433" s="280">
        <v>1986</v>
      </c>
      <c r="I433" s="281">
        <v>1</v>
      </c>
      <c r="J433" s="274" t="s">
        <v>110</v>
      </c>
      <c r="K433" s="274" t="s">
        <v>3</v>
      </c>
      <c r="L433" s="23"/>
      <c r="M433" s="23"/>
    </row>
    <row r="434" spans="1:13" s="20" customFormat="1" ht="15">
      <c r="A434" s="274" t="s">
        <v>52</v>
      </c>
      <c r="B434" s="275" t="s">
        <v>145</v>
      </c>
      <c r="C434" s="276" t="s">
        <v>480</v>
      </c>
      <c r="D434" s="274" t="s">
        <v>131</v>
      </c>
      <c r="E434" s="277">
        <v>104</v>
      </c>
      <c r="F434" s="277">
        <v>104</v>
      </c>
      <c r="G434" s="277">
        <v>104</v>
      </c>
      <c r="H434" s="274">
        <v>1951</v>
      </c>
      <c r="I434" s="275">
        <v>1</v>
      </c>
      <c r="J434" s="274" t="s">
        <v>110</v>
      </c>
      <c r="K434" s="274" t="s">
        <v>3</v>
      </c>
      <c r="L434" s="23"/>
      <c r="M434" s="23"/>
    </row>
    <row r="435" spans="1:13">
      <c r="A435" s="274" t="s">
        <v>67</v>
      </c>
      <c r="B435" s="275" t="s">
        <v>93</v>
      </c>
      <c r="C435" s="276" t="s">
        <v>481</v>
      </c>
      <c r="D435" s="274" t="s">
        <v>657</v>
      </c>
      <c r="E435" s="277">
        <v>2.35</v>
      </c>
      <c r="F435" s="277">
        <v>2.35</v>
      </c>
      <c r="G435" s="277">
        <v>0.81865665887500216</v>
      </c>
      <c r="H435" s="280">
        <v>2020</v>
      </c>
      <c r="I435" s="279">
        <v>0.35001300000000002</v>
      </c>
      <c r="J435" s="274" t="s">
        <v>110</v>
      </c>
      <c r="K435" s="274" t="s">
        <v>700</v>
      </c>
      <c r="L435" s="89"/>
      <c r="M435" s="89"/>
    </row>
    <row r="436" spans="1:13" s="20" customFormat="1" ht="15">
      <c r="A436" s="274" t="s">
        <v>52</v>
      </c>
      <c r="B436" s="275" t="s">
        <v>145</v>
      </c>
      <c r="C436" s="276" t="s">
        <v>482</v>
      </c>
      <c r="D436" s="274" t="s">
        <v>162</v>
      </c>
      <c r="E436" s="277">
        <v>1330</v>
      </c>
      <c r="F436" s="277">
        <v>1330</v>
      </c>
      <c r="G436" s="277">
        <v>1330</v>
      </c>
      <c r="H436" s="280">
        <v>1990</v>
      </c>
      <c r="I436" s="281">
        <v>1</v>
      </c>
      <c r="J436" s="274" t="s">
        <v>110</v>
      </c>
      <c r="K436" s="274" t="s">
        <v>3</v>
      </c>
      <c r="L436" s="23"/>
      <c r="M436" s="23"/>
    </row>
    <row r="437" spans="1:13" s="20" customFormat="1" ht="15">
      <c r="A437" s="274" t="s">
        <v>52</v>
      </c>
      <c r="B437" s="275" t="s">
        <v>145</v>
      </c>
      <c r="C437" s="276" t="s">
        <v>483</v>
      </c>
      <c r="D437" s="274" t="s">
        <v>162</v>
      </c>
      <c r="E437" s="277">
        <v>1330</v>
      </c>
      <c r="F437" s="277">
        <v>1330</v>
      </c>
      <c r="G437" s="277">
        <v>1330</v>
      </c>
      <c r="H437" s="274">
        <v>1992</v>
      </c>
      <c r="I437" s="275">
        <v>1</v>
      </c>
      <c r="J437" s="274" t="s">
        <v>110</v>
      </c>
      <c r="K437" s="274" t="s">
        <v>3</v>
      </c>
      <c r="L437" s="23"/>
      <c r="M437" s="23"/>
    </row>
    <row r="438" spans="1:13" s="20" customFormat="1" ht="15">
      <c r="A438" s="274" t="s">
        <v>67</v>
      </c>
      <c r="B438" s="275" t="s">
        <v>93</v>
      </c>
      <c r="C438" s="276" t="s">
        <v>484</v>
      </c>
      <c r="D438" s="274" t="s">
        <v>657</v>
      </c>
      <c r="E438" s="277">
        <v>8</v>
      </c>
      <c r="F438" s="277">
        <v>8</v>
      </c>
      <c r="G438" s="277">
        <v>2.8001040000000001</v>
      </c>
      <c r="H438" s="274">
        <v>2021</v>
      </c>
      <c r="I438" s="275">
        <v>0.35001300000000002</v>
      </c>
      <c r="J438" s="274" t="s">
        <v>110</v>
      </c>
      <c r="K438" s="274" t="s">
        <v>700</v>
      </c>
      <c r="L438" s="23"/>
      <c r="M438" s="23"/>
    </row>
    <row r="439" spans="1:13" s="20" customFormat="1" ht="15">
      <c r="A439" s="274" t="s">
        <v>67</v>
      </c>
      <c r="B439" s="275" t="s">
        <v>93</v>
      </c>
      <c r="C439" s="276" t="s">
        <v>485</v>
      </c>
      <c r="D439" s="274" t="s">
        <v>657</v>
      </c>
      <c r="E439" s="277">
        <v>4.6999999999999993</v>
      </c>
      <c r="F439" s="277">
        <v>4.6999999999999993</v>
      </c>
      <c r="G439" s="277">
        <v>1.6450610999999999</v>
      </c>
      <c r="H439" s="280">
        <v>2021</v>
      </c>
      <c r="I439" s="279">
        <v>0.35001300000000002</v>
      </c>
      <c r="J439" s="274" t="s">
        <v>110</v>
      </c>
      <c r="K439" s="274" t="s">
        <v>700</v>
      </c>
      <c r="L439" s="23"/>
      <c r="M439" s="23"/>
    </row>
    <row r="440" spans="1:13" s="20" customFormat="1" ht="15">
      <c r="A440" s="274" t="s">
        <v>243</v>
      </c>
      <c r="B440" s="275" t="s">
        <v>145</v>
      </c>
      <c r="C440" s="276" t="s">
        <v>783</v>
      </c>
      <c r="D440" s="274" t="s">
        <v>131</v>
      </c>
      <c r="E440" s="277">
        <v>100</v>
      </c>
      <c r="F440" s="277">
        <v>100</v>
      </c>
      <c r="G440" s="277">
        <v>100</v>
      </c>
      <c r="H440" s="284" t="s">
        <v>160</v>
      </c>
      <c r="I440" s="285">
        <v>1</v>
      </c>
      <c r="J440" s="274" t="s">
        <v>110</v>
      </c>
      <c r="K440" s="274" t="s">
        <v>159</v>
      </c>
      <c r="L440" s="23"/>
      <c r="M440" s="23"/>
    </row>
    <row r="441" spans="1:13" s="20" customFormat="1" ht="15">
      <c r="A441" s="274" t="s">
        <v>52</v>
      </c>
      <c r="B441" s="275" t="s">
        <v>145</v>
      </c>
      <c r="C441" s="276" t="s">
        <v>486</v>
      </c>
      <c r="D441" s="274" t="s">
        <v>131</v>
      </c>
      <c r="E441" s="277">
        <v>60.5</v>
      </c>
      <c r="F441" s="277">
        <v>60.5</v>
      </c>
      <c r="G441" s="277">
        <v>60.5</v>
      </c>
      <c r="H441" s="274">
        <v>1951</v>
      </c>
      <c r="I441" s="275">
        <v>1</v>
      </c>
      <c r="J441" s="274" t="s">
        <v>110</v>
      </c>
      <c r="K441" s="274" t="s">
        <v>3</v>
      </c>
      <c r="L441" s="23"/>
      <c r="M441" s="23"/>
    </row>
    <row r="442" spans="1:13" s="20" customFormat="1" ht="15">
      <c r="A442" s="274" t="s">
        <v>5</v>
      </c>
      <c r="B442" s="275" t="s">
        <v>123</v>
      </c>
      <c r="C442" s="276" t="s">
        <v>487</v>
      </c>
      <c r="D442" s="274" t="s">
        <v>71</v>
      </c>
      <c r="E442" s="277">
        <v>0.1</v>
      </c>
      <c r="F442" s="277">
        <v>0.1</v>
      </c>
      <c r="G442" s="277">
        <v>9.7170000000000006E-2</v>
      </c>
      <c r="H442" s="280"/>
      <c r="I442" s="281">
        <v>0.97170000000000001</v>
      </c>
      <c r="J442" s="274" t="s">
        <v>110</v>
      </c>
      <c r="K442" s="274" t="s">
        <v>5</v>
      </c>
      <c r="L442" s="23"/>
      <c r="M442" s="23"/>
    </row>
    <row r="443" spans="1:13" s="20" customFormat="1" ht="15">
      <c r="A443" s="274" t="s">
        <v>5</v>
      </c>
      <c r="B443" s="275" t="s">
        <v>488</v>
      </c>
      <c r="C443" s="276" t="s">
        <v>784</v>
      </c>
      <c r="D443" s="274" t="s">
        <v>71</v>
      </c>
      <c r="E443" s="277">
        <v>0.19900000000000001</v>
      </c>
      <c r="F443" s="277">
        <v>0.2</v>
      </c>
      <c r="G443" s="277">
        <v>0.19336830000000002</v>
      </c>
      <c r="H443" s="274"/>
      <c r="I443" s="275">
        <v>0.97170000000000001</v>
      </c>
      <c r="J443" s="274" t="s">
        <v>110</v>
      </c>
      <c r="K443" s="274" t="s">
        <v>5</v>
      </c>
      <c r="L443" s="23"/>
      <c r="M443" s="23"/>
    </row>
    <row r="444" spans="1:13" s="20" customFormat="1" ht="15">
      <c r="A444" s="274" t="s">
        <v>5</v>
      </c>
      <c r="B444" s="275" t="s">
        <v>117</v>
      </c>
      <c r="C444" s="276" t="s">
        <v>673</v>
      </c>
      <c r="D444" s="274" t="s">
        <v>71</v>
      </c>
      <c r="E444" s="277">
        <v>4.43</v>
      </c>
      <c r="F444" s="277">
        <v>4.43</v>
      </c>
      <c r="G444" s="277">
        <v>4.3046309999999997</v>
      </c>
      <c r="H444" s="274"/>
      <c r="I444" s="275">
        <v>0.97170000000000001</v>
      </c>
      <c r="J444" s="274" t="s">
        <v>110</v>
      </c>
      <c r="K444" s="274" t="s">
        <v>5</v>
      </c>
      <c r="L444" s="23"/>
      <c r="M444" s="23"/>
    </row>
    <row r="445" spans="1:13" s="20" customFormat="1" ht="28.5">
      <c r="A445" s="274" t="s">
        <v>5</v>
      </c>
      <c r="B445" s="275" t="s">
        <v>117</v>
      </c>
      <c r="C445" s="276" t="s">
        <v>489</v>
      </c>
      <c r="D445" s="274" t="s">
        <v>71</v>
      </c>
      <c r="E445" s="277">
        <v>2.95</v>
      </c>
      <c r="F445" s="277">
        <v>2.95</v>
      </c>
      <c r="G445" s="277">
        <v>2.8665150000000001</v>
      </c>
      <c r="H445" s="280">
        <v>2022</v>
      </c>
      <c r="I445" s="281">
        <v>0.97170000000000001</v>
      </c>
      <c r="J445" s="274" t="s">
        <v>110</v>
      </c>
      <c r="K445" s="274" t="s">
        <v>5</v>
      </c>
      <c r="L445" s="23"/>
      <c r="M445" s="23"/>
    </row>
    <row r="446" spans="1:13" s="21" customFormat="1" ht="15" customHeight="1">
      <c r="A446" s="274" t="s">
        <v>5</v>
      </c>
      <c r="B446" s="275" t="s">
        <v>117</v>
      </c>
      <c r="C446" s="276" t="s">
        <v>785</v>
      </c>
      <c r="D446" s="274" t="s">
        <v>71</v>
      </c>
      <c r="E446" s="277">
        <v>0.99399999999999999</v>
      </c>
      <c r="F446" s="277">
        <v>0.99399999999999999</v>
      </c>
      <c r="G446" s="277">
        <v>0.9658698</v>
      </c>
      <c r="H446" s="280"/>
      <c r="I446" s="281">
        <v>0.97170000000000001</v>
      </c>
      <c r="J446" s="274" t="s">
        <v>110</v>
      </c>
      <c r="K446" s="274" t="s">
        <v>5</v>
      </c>
      <c r="L446" s="22"/>
      <c r="M446" s="22"/>
    </row>
    <row r="447" spans="1:13" s="21" customFormat="1" ht="15" customHeight="1">
      <c r="A447" s="274" t="s">
        <v>5</v>
      </c>
      <c r="B447" s="275" t="s">
        <v>117</v>
      </c>
      <c r="C447" s="276" t="s">
        <v>672</v>
      </c>
      <c r="D447" s="274" t="s">
        <v>71</v>
      </c>
      <c r="E447" s="277">
        <v>0</v>
      </c>
      <c r="F447" s="277">
        <v>0</v>
      </c>
      <c r="G447" s="277">
        <v>0</v>
      </c>
      <c r="H447" s="278"/>
      <c r="I447" s="281">
        <v>0.97170000000000001</v>
      </c>
      <c r="J447" s="274" t="s">
        <v>110</v>
      </c>
      <c r="K447" s="274" t="s">
        <v>5</v>
      </c>
      <c r="L447" s="22"/>
      <c r="M447" s="22"/>
    </row>
    <row r="448" spans="1:13" s="20" customFormat="1" ht="15">
      <c r="A448" s="274" t="s">
        <v>5</v>
      </c>
      <c r="B448" s="275" t="s">
        <v>117</v>
      </c>
      <c r="C448" s="276" t="s">
        <v>786</v>
      </c>
      <c r="D448" s="274" t="s">
        <v>71</v>
      </c>
      <c r="E448" s="277">
        <v>8.5180000000000007</v>
      </c>
      <c r="F448" s="277">
        <v>8.5180000000000007</v>
      </c>
      <c r="G448" s="277">
        <v>8.2769406000000014</v>
      </c>
      <c r="H448" s="274"/>
      <c r="I448" s="275">
        <v>0.97170000000000001</v>
      </c>
      <c r="J448" s="274" t="s">
        <v>110</v>
      </c>
      <c r="K448" s="274" t="s">
        <v>5</v>
      </c>
      <c r="L448" s="23"/>
      <c r="M448" s="23"/>
    </row>
    <row r="449" spans="1:13" s="20" customFormat="1" ht="15">
      <c r="A449" s="274" t="s">
        <v>5</v>
      </c>
      <c r="B449" s="275" t="s">
        <v>117</v>
      </c>
      <c r="C449" s="276" t="s">
        <v>490</v>
      </c>
      <c r="D449" s="274" t="s">
        <v>119</v>
      </c>
      <c r="E449" s="277">
        <v>0.36</v>
      </c>
      <c r="F449" s="277">
        <v>0.36</v>
      </c>
      <c r="G449" s="277">
        <v>0.34981200000000001</v>
      </c>
      <c r="H449" s="280" t="s">
        <v>160</v>
      </c>
      <c r="I449" s="281">
        <v>0.97170000000000001</v>
      </c>
      <c r="J449" s="274" t="s">
        <v>110</v>
      </c>
      <c r="K449" s="274" t="s">
        <v>5</v>
      </c>
      <c r="L449" s="23"/>
      <c r="M449" s="23"/>
    </row>
    <row r="450" spans="1:13" s="20" customFormat="1" ht="15">
      <c r="A450" s="274" t="s">
        <v>52</v>
      </c>
      <c r="B450" s="275" t="s">
        <v>145</v>
      </c>
      <c r="C450" s="276" t="s">
        <v>491</v>
      </c>
      <c r="D450" s="274" t="s">
        <v>131</v>
      </c>
      <c r="E450" s="277">
        <v>109.4</v>
      </c>
      <c r="F450" s="277">
        <v>109.4</v>
      </c>
      <c r="G450" s="277">
        <v>109.4</v>
      </c>
      <c r="H450" s="274">
        <v>1965</v>
      </c>
      <c r="I450" s="275">
        <v>1</v>
      </c>
      <c r="J450" s="274" t="s">
        <v>110</v>
      </c>
      <c r="K450" s="274" t="s">
        <v>3</v>
      </c>
      <c r="L450" s="23"/>
      <c r="M450" s="23"/>
    </row>
    <row r="451" spans="1:13" s="20" customFormat="1" ht="15">
      <c r="A451" s="274" t="s">
        <v>5</v>
      </c>
      <c r="B451" s="275" t="s">
        <v>125</v>
      </c>
      <c r="C451" s="276" t="s">
        <v>492</v>
      </c>
      <c r="D451" s="274" t="s">
        <v>71</v>
      </c>
      <c r="E451" s="277">
        <v>1</v>
      </c>
      <c r="F451" s="277">
        <v>0.999</v>
      </c>
      <c r="G451" s="277">
        <v>0.97170000000000001</v>
      </c>
      <c r="H451" s="280">
        <v>2011</v>
      </c>
      <c r="I451" s="281">
        <v>0.97170000000000001</v>
      </c>
      <c r="J451" s="274" t="s">
        <v>110</v>
      </c>
      <c r="K451" s="274" t="s">
        <v>5</v>
      </c>
      <c r="L451" s="23"/>
      <c r="M451" s="23"/>
    </row>
    <row r="452" spans="1:13" s="20" customFormat="1" ht="15">
      <c r="A452" s="274" t="s">
        <v>5</v>
      </c>
      <c r="B452" s="275" t="s">
        <v>125</v>
      </c>
      <c r="C452" s="276" t="s">
        <v>493</v>
      </c>
      <c r="D452" s="274" t="s">
        <v>131</v>
      </c>
      <c r="E452" s="277">
        <v>92.67</v>
      </c>
      <c r="F452" s="277">
        <v>92.67</v>
      </c>
      <c r="G452" s="277">
        <v>90.047438999999997</v>
      </c>
      <c r="H452" s="280" t="s">
        <v>494</v>
      </c>
      <c r="I452" s="281">
        <v>0.97170000000000001</v>
      </c>
      <c r="J452" s="274" t="s">
        <v>110</v>
      </c>
      <c r="K452" s="274" t="s">
        <v>5</v>
      </c>
      <c r="L452" s="23"/>
      <c r="M452" s="23"/>
    </row>
    <row r="453" spans="1:13" s="20" customFormat="1" ht="15">
      <c r="A453" s="274" t="s">
        <v>5</v>
      </c>
      <c r="B453" s="275" t="s">
        <v>108</v>
      </c>
      <c r="C453" s="276" t="s">
        <v>495</v>
      </c>
      <c r="D453" s="274" t="s">
        <v>71</v>
      </c>
      <c r="E453" s="277">
        <v>4.5999999999999996</v>
      </c>
      <c r="F453" s="277">
        <v>4.5999999999999996</v>
      </c>
      <c r="G453" s="277">
        <v>2.2797599999999996</v>
      </c>
      <c r="H453" s="274">
        <v>2023</v>
      </c>
      <c r="I453" s="275">
        <v>0.49559999999999998</v>
      </c>
      <c r="J453" s="274" t="s">
        <v>110</v>
      </c>
      <c r="K453" s="274" t="s">
        <v>5</v>
      </c>
      <c r="L453" s="23"/>
      <c r="M453" s="23"/>
    </row>
    <row r="454" spans="1:13" s="20" customFormat="1" ht="15">
      <c r="A454" s="274" t="s">
        <v>5</v>
      </c>
      <c r="B454" s="275" t="s">
        <v>117</v>
      </c>
      <c r="C454" s="276" t="s">
        <v>814</v>
      </c>
      <c r="D454" s="274" t="s">
        <v>119</v>
      </c>
      <c r="E454" s="277">
        <v>4.4039999999999999</v>
      </c>
      <c r="F454" s="277">
        <v>4.4039999999999999</v>
      </c>
      <c r="G454" s="277">
        <v>4.2793668</v>
      </c>
      <c r="H454" s="280">
        <v>2016</v>
      </c>
      <c r="I454" s="281">
        <v>0.97170000000000001</v>
      </c>
      <c r="J454" s="274" t="s">
        <v>110</v>
      </c>
      <c r="K454" s="274" t="s">
        <v>5</v>
      </c>
      <c r="L454" s="23"/>
      <c r="M454" s="23"/>
    </row>
    <row r="455" spans="1:13" s="20" customFormat="1" ht="15">
      <c r="A455" s="274" t="s">
        <v>349</v>
      </c>
      <c r="B455" s="275" t="s">
        <v>157</v>
      </c>
      <c r="C455" s="276" t="s">
        <v>496</v>
      </c>
      <c r="D455" s="274" t="s">
        <v>147</v>
      </c>
      <c r="E455" s="277">
        <v>210.71999999999997</v>
      </c>
      <c r="F455" s="277">
        <v>210.71999999999997</v>
      </c>
      <c r="G455" s="277">
        <v>210.71999999999997</v>
      </c>
      <c r="H455" s="280">
        <v>2015</v>
      </c>
      <c r="I455" s="281">
        <v>1</v>
      </c>
      <c r="J455" s="274" t="s">
        <v>110</v>
      </c>
      <c r="K455" s="274" t="s">
        <v>159</v>
      </c>
      <c r="L455" s="23"/>
      <c r="M455" s="23"/>
    </row>
    <row r="456" spans="1:13" s="20" customFormat="1" ht="28.5">
      <c r="A456" s="274" t="s">
        <v>156</v>
      </c>
      <c r="B456" s="275" t="s">
        <v>145</v>
      </c>
      <c r="C456" s="276" t="s">
        <v>687</v>
      </c>
      <c r="D456" s="274" t="s">
        <v>260</v>
      </c>
      <c r="E456" s="277">
        <v>103</v>
      </c>
      <c r="F456" s="277">
        <v>103</v>
      </c>
      <c r="G456" s="277">
        <v>103</v>
      </c>
      <c r="H456" s="274" t="s">
        <v>160</v>
      </c>
      <c r="I456" s="275">
        <v>1</v>
      </c>
      <c r="J456" s="274" t="s">
        <v>110</v>
      </c>
      <c r="K456" s="274" t="s">
        <v>159</v>
      </c>
      <c r="L456" s="23"/>
      <c r="M456" s="23"/>
    </row>
    <row r="457" spans="1:13" s="20" customFormat="1" ht="15">
      <c r="A457" s="274" t="s">
        <v>378</v>
      </c>
      <c r="B457" s="275" t="s">
        <v>145</v>
      </c>
      <c r="C457" s="276" t="s">
        <v>787</v>
      </c>
      <c r="D457" s="274" t="s">
        <v>131</v>
      </c>
      <c r="E457" s="277">
        <v>8.5</v>
      </c>
      <c r="F457" s="277">
        <v>8.5</v>
      </c>
      <c r="G457" s="277">
        <v>8.5</v>
      </c>
      <c r="H457" s="278" t="s">
        <v>160</v>
      </c>
      <c r="I457" s="279">
        <v>1</v>
      </c>
      <c r="J457" s="274" t="s">
        <v>110</v>
      </c>
      <c r="K457" s="274" t="s">
        <v>159</v>
      </c>
      <c r="L457" s="23"/>
      <c r="M457" s="23"/>
    </row>
    <row r="458" spans="1:13">
      <c r="A458" s="274" t="s">
        <v>52</v>
      </c>
      <c r="B458" s="275" t="s">
        <v>145</v>
      </c>
      <c r="C458" s="276" t="s">
        <v>497</v>
      </c>
      <c r="D458" s="274" t="s">
        <v>131</v>
      </c>
      <c r="E458" s="277">
        <v>51.3</v>
      </c>
      <c r="F458" s="277">
        <v>51.3</v>
      </c>
      <c r="G458" s="277">
        <v>51.3</v>
      </c>
      <c r="H458" s="280">
        <v>1944</v>
      </c>
      <c r="I458" s="281">
        <v>1</v>
      </c>
      <c r="J458" s="274" t="s">
        <v>110</v>
      </c>
      <c r="K458" s="274" t="s">
        <v>3</v>
      </c>
      <c r="L458" s="89"/>
      <c r="M458" s="89"/>
    </row>
    <row r="459" spans="1:13" s="20" customFormat="1" ht="15">
      <c r="A459" s="274" t="s">
        <v>361</v>
      </c>
      <c r="B459" s="275" t="s">
        <v>145</v>
      </c>
      <c r="C459" s="276" t="s">
        <v>498</v>
      </c>
      <c r="D459" s="274" t="s">
        <v>260</v>
      </c>
      <c r="E459" s="277">
        <v>80</v>
      </c>
      <c r="F459" s="277">
        <v>80</v>
      </c>
      <c r="G459" s="277">
        <v>80</v>
      </c>
      <c r="H459" s="274" t="s">
        <v>160</v>
      </c>
      <c r="I459" s="275">
        <v>1</v>
      </c>
      <c r="J459" s="274" t="s">
        <v>110</v>
      </c>
      <c r="K459" s="274" t="s">
        <v>159</v>
      </c>
      <c r="L459" s="23"/>
      <c r="M459" s="23"/>
    </row>
    <row r="460" spans="1:13" s="20" customFormat="1" ht="15">
      <c r="A460" s="392" t="s">
        <v>361</v>
      </c>
      <c r="B460" s="393" t="s">
        <v>157</v>
      </c>
      <c r="C460" s="394" t="s">
        <v>498</v>
      </c>
      <c r="D460" s="392" t="s">
        <v>129</v>
      </c>
      <c r="E460" s="395">
        <v>210.71999999999997</v>
      </c>
      <c r="F460" s="395">
        <v>210.72</v>
      </c>
      <c r="G460" s="395">
        <v>210.71999999999997</v>
      </c>
      <c r="H460" s="392">
        <v>2013</v>
      </c>
      <c r="I460" s="393">
        <v>1</v>
      </c>
      <c r="J460" s="392" t="s">
        <v>110</v>
      </c>
      <c r="K460" s="392" t="s">
        <v>159</v>
      </c>
      <c r="L460" s="23"/>
      <c r="M460" s="23"/>
    </row>
    <row r="461" spans="1:13" s="20" customFormat="1" ht="15">
      <c r="A461" s="274" t="s">
        <v>52</v>
      </c>
      <c r="B461" s="275" t="s">
        <v>145</v>
      </c>
      <c r="C461" s="276" t="s">
        <v>499</v>
      </c>
      <c r="D461" s="274" t="s">
        <v>131</v>
      </c>
      <c r="E461" s="277">
        <v>56.23</v>
      </c>
      <c r="F461" s="277">
        <v>56.23</v>
      </c>
      <c r="G461" s="277">
        <v>56.23</v>
      </c>
      <c r="H461" s="280">
        <v>1941</v>
      </c>
      <c r="I461" s="281">
        <v>1</v>
      </c>
      <c r="J461" s="274" t="s">
        <v>110</v>
      </c>
      <c r="K461" s="274" t="s">
        <v>3</v>
      </c>
      <c r="L461" s="23"/>
      <c r="M461" s="23"/>
    </row>
    <row r="462" spans="1:13" s="20" customFormat="1" ht="15.6" customHeight="1">
      <c r="A462" s="274" t="s">
        <v>52</v>
      </c>
      <c r="B462" s="275" t="s">
        <v>145</v>
      </c>
      <c r="C462" s="276" t="s">
        <v>500</v>
      </c>
      <c r="D462" s="274" t="s">
        <v>131</v>
      </c>
      <c r="E462" s="277">
        <v>189.2</v>
      </c>
      <c r="F462" s="277">
        <v>189.2</v>
      </c>
      <c r="G462" s="277">
        <v>189.2</v>
      </c>
      <c r="H462" s="274">
        <v>1954</v>
      </c>
      <c r="I462" s="275">
        <v>1</v>
      </c>
      <c r="J462" s="274" t="s">
        <v>110</v>
      </c>
      <c r="K462" s="274" t="s">
        <v>3</v>
      </c>
      <c r="L462" s="23"/>
      <c r="M462" s="23"/>
    </row>
    <row r="463" spans="1:13" s="20" customFormat="1" ht="15">
      <c r="A463" s="274" t="s">
        <v>5</v>
      </c>
      <c r="B463" s="275" t="s">
        <v>125</v>
      </c>
      <c r="C463" s="276" t="s">
        <v>671</v>
      </c>
      <c r="D463" s="274" t="s">
        <v>127</v>
      </c>
      <c r="E463" s="277">
        <v>755</v>
      </c>
      <c r="F463" s="277">
        <v>755</v>
      </c>
      <c r="G463" s="277">
        <v>733.6</v>
      </c>
      <c r="H463" s="274">
        <v>2023</v>
      </c>
      <c r="I463" s="275">
        <v>0.97170000000000001</v>
      </c>
      <c r="J463" s="274" t="s">
        <v>110</v>
      </c>
      <c r="K463" s="274" t="s">
        <v>5</v>
      </c>
      <c r="L463" s="23"/>
      <c r="M463" s="23"/>
    </row>
    <row r="464" spans="1:13" s="20" customFormat="1" ht="15">
      <c r="A464" s="274" t="s">
        <v>5</v>
      </c>
      <c r="B464" s="275" t="s">
        <v>254</v>
      </c>
      <c r="C464" s="276" t="s">
        <v>670</v>
      </c>
      <c r="D464" s="274" t="s">
        <v>129</v>
      </c>
      <c r="E464" s="277">
        <v>0.99</v>
      </c>
      <c r="F464" s="277">
        <v>0.99</v>
      </c>
      <c r="G464" s="277">
        <v>0.96198300000000003</v>
      </c>
      <c r="H464" s="278">
        <v>2024</v>
      </c>
      <c r="I464" s="281">
        <v>0.97170000000000001</v>
      </c>
      <c r="J464" s="274" t="s">
        <v>110</v>
      </c>
      <c r="K464" s="274" t="s">
        <v>5</v>
      </c>
      <c r="L464" s="23"/>
      <c r="M464" s="23"/>
    </row>
    <row r="465" spans="1:13" s="20" customFormat="1" ht="15">
      <c r="A465" s="274" t="s">
        <v>67</v>
      </c>
      <c r="B465" s="275" t="s">
        <v>93</v>
      </c>
      <c r="C465" s="276" t="s">
        <v>501</v>
      </c>
      <c r="D465" s="274" t="s">
        <v>657</v>
      </c>
      <c r="E465" s="277">
        <v>4.5999999999999996</v>
      </c>
      <c r="F465" s="277">
        <v>4.5999999999999996</v>
      </c>
      <c r="G465" s="277">
        <v>3.1569799999999999</v>
      </c>
      <c r="H465" s="274">
        <v>2016</v>
      </c>
      <c r="I465" s="275">
        <v>0.68630000000000002</v>
      </c>
      <c r="J465" s="274" t="s">
        <v>110</v>
      </c>
      <c r="K465" s="274" t="s">
        <v>700</v>
      </c>
      <c r="L465" s="23"/>
      <c r="M465" s="23"/>
    </row>
    <row r="466" spans="1:13" s="20" customFormat="1" ht="15">
      <c r="A466" s="274" t="s">
        <v>4</v>
      </c>
      <c r="B466" s="275" t="s">
        <v>334</v>
      </c>
      <c r="C466" s="276" t="s">
        <v>626</v>
      </c>
      <c r="D466" s="274" t="s">
        <v>71</v>
      </c>
      <c r="E466" s="277" t="s">
        <v>160</v>
      </c>
      <c r="F466" s="277" t="s">
        <v>160</v>
      </c>
      <c r="G466" s="277">
        <v>107</v>
      </c>
      <c r="H466" s="280" t="s">
        <v>160</v>
      </c>
      <c r="I466" s="281" t="s">
        <v>160</v>
      </c>
      <c r="J466" s="274" t="s">
        <v>110</v>
      </c>
      <c r="K466" s="274" t="s">
        <v>4</v>
      </c>
      <c r="L466" s="23"/>
      <c r="M466" s="23"/>
    </row>
    <row r="467" spans="1:13" s="20" customFormat="1" ht="15">
      <c r="A467" s="274" t="s">
        <v>5</v>
      </c>
      <c r="B467" s="275" t="s">
        <v>125</v>
      </c>
      <c r="C467" s="276" t="s">
        <v>502</v>
      </c>
      <c r="D467" s="274" t="s">
        <v>657</v>
      </c>
      <c r="E467" s="277">
        <v>0.02</v>
      </c>
      <c r="F467" s="277">
        <v>0.02</v>
      </c>
      <c r="G467" s="277">
        <v>1.9434E-2</v>
      </c>
      <c r="H467" s="280">
        <v>2008</v>
      </c>
      <c r="I467" s="281">
        <v>0.97170000000000001</v>
      </c>
      <c r="J467" s="274" t="s">
        <v>110</v>
      </c>
      <c r="K467" s="274" t="s">
        <v>5</v>
      </c>
      <c r="L467" s="23"/>
      <c r="M467" s="23"/>
    </row>
    <row r="468" spans="1:13" s="20" customFormat="1" ht="15">
      <c r="A468" s="274" t="s">
        <v>52</v>
      </c>
      <c r="B468" s="275" t="s">
        <v>145</v>
      </c>
      <c r="C468" s="276" t="s">
        <v>503</v>
      </c>
      <c r="D468" s="274" t="s">
        <v>504</v>
      </c>
      <c r="E468" s="277">
        <v>240</v>
      </c>
      <c r="F468" s="277">
        <v>240</v>
      </c>
      <c r="G468" s="277">
        <v>240</v>
      </c>
      <c r="H468" s="274">
        <v>1966</v>
      </c>
      <c r="I468" s="275">
        <v>1</v>
      </c>
      <c r="J468" s="274" t="s">
        <v>110</v>
      </c>
      <c r="K468" s="274" t="s">
        <v>3</v>
      </c>
      <c r="L468" s="23"/>
      <c r="M468" s="23"/>
    </row>
    <row r="469" spans="1:13" s="20" customFormat="1" ht="15">
      <c r="A469" s="274" t="s">
        <v>52</v>
      </c>
      <c r="B469" s="275" t="s">
        <v>145</v>
      </c>
      <c r="C469" s="276" t="s">
        <v>505</v>
      </c>
      <c r="D469" s="274" t="s">
        <v>131</v>
      </c>
      <c r="E469" s="277">
        <v>124</v>
      </c>
      <c r="F469" s="277">
        <v>124</v>
      </c>
      <c r="G469" s="277">
        <v>124</v>
      </c>
      <c r="H469" s="280">
        <v>1954</v>
      </c>
      <c r="I469" s="281">
        <v>1</v>
      </c>
      <c r="J469" s="274" t="s">
        <v>110</v>
      </c>
      <c r="K469" s="274" t="s">
        <v>3</v>
      </c>
      <c r="L469" s="23"/>
      <c r="M469" s="23"/>
    </row>
    <row r="470" spans="1:13" s="20" customFormat="1" ht="15">
      <c r="A470" s="274" t="s">
        <v>51</v>
      </c>
      <c r="B470" s="275" t="s">
        <v>277</v>
      </c>
      <c r="C470" s="276" t="s">
        <v>506</v>
      </c>
      <c r="D470" s="274" t="s">
        <v>71</v>
      </c>
      <c r="E470" s="277">
        <v>134.94999999999999</v>
      </c>
      <c r="F470" s="277">
        <v>0</v>
      </c>
      <c r="G470" s="277">
        <v>67.474999999999994</v>
      </c>
      <c r="H470" s="274" t="s">
        <v>160</v>
      </c>
      <c r="I470" s="275">
        <v>0.5</v>
      </c>
      <c r="J470" s="274" t="s">
        <v>138</v>
      </c>
      <c r="K470" s="274" t="s">
        <v>3</v>
      </c>
      <c r="L470" s="23"/>
      <c r="M470" s="23"/>
    </row>
    <row r="471" spans="1:13" s="20" customFormat="1" ht="15">
      <c r="A471" s="274" t="s">
        <v>51</v>
      </c>
      <c r="B471" s="275" t="s">
        <v>277</v>
      </c>
      <c r="C471" s="276" t="s">
        <v>506</v>
      </c>
      <c r="D471" s="274" t="s">
        <v>657</v>
      </c>
      <c r="E471" s="277">
        <v>211.7</v>
      </c>
      <c r="F471" s="277">
        <v>0</v>
      </c>
      <c r="G471" s="277">
        <v>105.83</v>
      </c>
      <c r="H471" s="280" t="s">
        <v>160</v>
      </c>
      <c r="I471" s="281">
        <v>0.5</v>
      </c>
      <c r="J471" s="274" t="s">
        <v>138</v>
      </c>
      <c r="K471" s="274" t="s">
        <v>3</v>
      </c>
      <c r="L471" s="23"/>
      <c r="M471" s="23"/>
    </row>
    <row r="472" spans="1:13" s="20" customFormat="1" ht="15">
      <c r="A472" s="274" t="s">
        <v>52</v>
      </c>
      <c r="B472" s="275" t="s">
        <v>145</v>
      </c>
      <c r="C472" s="276" t="s">
        <v>507</v>
      </c>
      <c r="D472" s="274" t="s">
        <v>131</v>
      </c>
      <c r="E472" s="277">
        <v>800</v>
      </c>
      <c r="F472" s="277">
        <v>800</v>
      </c>
      <c r="G472" s="277">
        <v>800</v>
      </c>
      <c r="H472" s="274">
        <v>1976</v>
      </c>
      <c r="I472" s="275">
        <v>1</v>
      </c>
      <c r="J472" s="274" t="s">
        <v>110</v>
      </c>
      <c r="K472" s="274" t="s">
        <v>3</v>
      </c>
      <c r="L472" s="23"/>
      <c r="M472" s="23"/>
    </row>
    <row r="473" spans="1:13" s="20" customFormat="1" ht="15">
      <c r="A473" s="274" t="s">
        <v>52</v>
      </c>
      <c r="B473" s="275" t="s">
        <v>145</v>
      </c>
      <c r="C473" s="276" t="s">
        <v>508</v>
      </c>
      <c r="D473" s="274" t="s">
        <v>131</v>
      </c>
      <c r="E473" s="277">
        <v>170.15</v>
      </c>
      <c r="F473" s="277">
        <v>170.15</v>
      </c>
      <c r="G473" s="277">
        <v>170.15</v>
      </c>
      <c r="H473" s="280">
        <v>1963</v>
      </c>
      <c r="I473" s="281">
        <v>1</v>
      </c>
      <c r="J473" s="274" t="s">
        <v>110</v>
      </c>
      <c r="K473" s="274" t="s">
        <v>3</v>
      </c>
      <c r="L473" s="23"/>
      <c r="M473" s="23"/>
    </row>
    <row r="474" spans="1:13" s="20" customFormat="1" ht="15">
      <c r="A474" s="274" t="s">
        <v>67</v>
      </c>
      <c r="B474" s="275" t="s">
        <v>93</v>
      </c>
      <c r="C474" s="276" t="s">
        <v>509</v>
      </c>
      <c r="D474" s="274" t="s">
        <v>657</v>
      </c>
      <c r="E474" s="277">
        <v>10.24</v>
      </c>
      <c r="F474" s="277">
        <v>10.24</v>
      </c>
      <c r="G474" s="277">
        <v>7.0277120000000002</v>
      </c>
      <c r="H474" s="274">
        <v>2016</v>
      </c>
      <c r="I474" s="275">
        <v>0.68630000000000002</v>
      </c>
      <c r="J474" s="274" t="s">
        <v>110</v>
      </c>
      <c r="K474" s="274" t="s">
        <v>700</v>
      </c>
      <c r="L474" s="23"/>
      <c r="M474" s="23"/>
    </row>
    <row r="475" spans="1:13" s="20" customFormat="1" ht="15">
      <c r="A475" s="274" t="s">
        <v>5</v>
      </c>
      <c r="B475" s="275" t="s">
        <v>133</v>
      </c>
      <c r="C475" s="276" t="s">
        <v>510</v>
      </c>
      <c r="D475" s="274" t="s">
        <v>657</v>
      </c>
      <c r="E475" s="277">
        <v>38</v>
      </c>
      <c r="F475" s="277">
        <v>38</v>
      </c>
      <c r="G475" s="277">
        <v>18.832799999999999</v>
      </c>
      <c r="H475" s="280">
        <v>2012</v>
      </c>
      <c r="I475" s="281">
        <v>0.49559999999999998</v>
      </c>
      <c r="J475" s="274" t="s">
        <v>110</v>
      </c>
      <c r="K475" s="274" t="s">
        <v>5</v>
      </c>
      <c r="L475" s="23"/>
      <c r="M475" s="23"/>
    </row>
    <row r="476" spans="1:13" s="20" customFormat="1" ht="15">
      <c r="A476" s="274" t="s">
        <v>67</v>
      </c>
      <c r="B476" s="275" t="s">
        <v>93</v>
      </c>
      <c r="C476" s="276" t="s">
        <v>511</v>
      </c>
      <c r="D476" s="274" t="s">
        <v>127</v>
      </c>
      <c r="E476" s="277">
        <v>375</v>
      </c>
      <c r="F476" s="277">
        <v>375</v>
      </c>
      <c r="G476" s="277">
        <v>257.36250000000001</v>
      </c>
      <c r="H476" s="274">
        <v>1997</v>
      </c>
      <c r="I476" s="275">
        <v>0.68630000000000002</v>
      </c>
      <c r="J476" s="274" t="s">
        <v>110</v>
      </c>
      <c r="K476" s="274" t="s">
        <v>700</v>
      </c>
      <c r="L476" s="23"/>
      <c r="M476" s="23"/>
    </row>
    <row r="477" spans="1:13" s="20" customFormat="1" ht="15">
      <c r="A477" s="274" t="s">
        <v>5</v>
      </c>
      <c r="B477" s="275" t="s">
        <v>133</v>
      </c>
      <c r="C477" s="276" t="s">
        <v>512</v>
      </c>
      <c r="D477" s="274" t="s">
        <v>657</v>
      </c>
      <c r="E477" s="277">
        <v>15.84</v>
      </c>
      <c r="F477" s="277">
        <v>15.84</v>
      </c>
      <c r="G477" s="277">
        <v>7.8503039999999995</v>
      </c>
      <c r="H477" s="280">
        <v>2005</v>
      </c>
      <c r="I477" s="281">
        <v>0.49559999999999998</v>
      </c>
      <c r="J477" s="274" t="s">
        <v>110</v>
      </c>
      <c r="K477" s="274" t="s">
        <v>5</v>
      </c>
      <c r="L477" s="23"/>
      <c r="M477" s="23"/>
    </row>
    <row r="478" spans="1:13" s="20" customFormat="1" ht="15">
      <c r="A478" s="392" t="s">
        <v>361</v>
      </c>
      <c r="B478" s="393" t="s">
        <v>145</v>
      </c>
      <c r="C478" s="394" t="s">
        <v>788</v>
      </c>
      <c r="D478" s="392" t="s">
        <v>131</v>
      </c>
      <c r="E478" s="395">
        <v>82</v>
      </c>
      <c r="F478" s="395">
        <v>82</v>
      </c>
      <c r="G478" s="395">
        <v>82</v>
      </c>
      <c r="H478" s="282" t="s">
        <v>160</v>
      </c>
      <c r="I478" s="393">
        <v>1</v>
      </c>
      <c r="J478" s="392" t="s">
        <v>110</v>
      </c>
      <c r="K478" s="392" t="s">
        <v>159</v>
      </c>
      <c r="L478" s="23"/>
      <c r="M478" s="23"/>
    </row>
    <row r="479" spans="1:13" s="20" customFormat="1" ht="15">
      <c r="A479" s="274" t="s">
        <v>378</v>
      </c>
      <c r="B479" s="275" t="s">
        <v>145</v>
      </c>
      <c r="C479" s="276" t="s">
        <v>789</v>
      </c>
      <c r="D479" s="274" t="s">
        <v>131</v>
      </c>
      <c r="E479" s="277">
        <v>56.978000000000002</v>
      </c>
      <c r="F479" s="277">
        <v>56.976999999999997</v>
      </c>
      <c r="G479" s="277">
        <v>56.978000000000002</v>
      </c>
      <c r="H479" s="278" t="s">
        <v>160</v>
      </c>
      <c r="I479" s="279">
        <v>1</v>
      </c>
      <c r="J479" s="274" t="s">
        <v>110</v>
      </c>
      <c r="K479" s="274" t="s">
        <v>159</v>
      </c>
      <c r="L479" s="23"/>
      <c r="M479" s="23"/>
    </row>
    <row r="480" spans="1:13" s="20" customFormat="1" ht="15">
      <c r="A480" s="274" t="s">
        <v>5</v>
      </c>
      <c r="B480" s="275" t="s">
        <v>133</v>
      </c>
      <c r="C480" s="276" t="s">
        <v>513</v>
      </c>
      <c r="D480" s="274" t="s">
        <v>657</v>
      </c>
      <c r="E480" s="277">
        <v>29.7</v>
      </c>
      <c r="F480" s="277">
        <v>29.7</v>
      </c>
      <c r="G480" s="277">
        <v>14.71932</v>
      </c>
      <c r="H480" s="274">
        <v>2021</v>
      </c>
      <c r="I480" s="281">
        <v>0.49559999999999998</v>
      </c>
      <c r="J480" s="274" t="s">
        <v>110</v>
      </c>
      <c r="K480" s="274" t="s">
        <v>5</v>
      </c>
      <c r="L480" s="23"/>
      <c r="M480" s="23"/>
    </row>
    <row r="481" spans="1:13" s="20" customFormat="1" ht="15">
      <c r="A481" s="274" t="s">
        <v>5</v>
      </c>
      <c r="B481" s="275" t="s">
        <v>133</v>
      </c>
      <c r="C481" s="276" t="s">
        <v>514</v>
      </c>
      <c r="D481" s="274" t="s">
        <v>657</v>
      </c>
      <c r="E481" s="277">
        <v>5.25</v>
      </c>
      <c r="F481" s="277">
        <v>5.25</v>
      </c>
      <c r="G481" s="277">
        <v>2.6019000000000001</v>
      </c>
      <c r="H481" s="280">
        <v>2000</v>
      </c>
      <c r="I481" s="281">
        <v>0.49559999999999998</v>
      </c>
      <c r="J481" s="274" t="s">
        <v>110</v>
      </c>
      <c r="K481" s="274" t="s">
        <v>5</v>
      </c>
      <c r="L481" s="23"/>
      <c r="M481" s="23"/>
    </row>
    <row r="482" spans="1:13" s="20" customFormat="1" ht="15">
      <c r="A482" s="274" t="s">
        <v>67</v>
      </c>
      <c r="B482" s="275" t="s">
        <v>93</v>
      </c>
      <c r="C482" s="276" t="s">
        <v>142</v>
      </c>
      <c r="D482" s="274" t="s">
        <v>657</v>
      </c>
      <c r="E482" s="277" t="s">
        <v>160</v>
      </c>
      <c r="F482" s="277">
        <v>1.2095999999995684</v>
      </c>
      <c r="G482" s="277">
        <v>0</v>
      </c>
      <c r="H482" s="274" t="s">
        <v>160</v>
      </c>
      <c r="I482" s="275" t="s">
        <v>160</v>
      </c>
      <c r="J482" s="274" t="s">
        <v>656</v>
      </c>
      <c r="K482" s="274" t="s">
        <v>700</v>
      </c>
      <c r="L482" s="23"/>
      <c r="M482" s="23"/>
    </row>
    <row r="483" spans="1:13" s="20" customFormat="1" ht="15">
      <c r="A483" s="274" t="s">
        <v>62</v>
      </c>
      <c r="B483" s="275" t="s">
        <v>136</v>
      </c>
      <c r="C483" s="276" t="s">
        <v>142</v>
      </c>
      <c r="D483" s="274" t="s">
        <v>2</v>
      </c>
      <c r="E483" s="277" t="s">
        <v>160</v>
      </c>
      <c r="F483" s="277" t="s">
        <v>160</v>
      </c>
      <c r="G483" s="277">
        <v>-3.5</v>
      </c>
      <c r="H483" s="278" t="s">
        <v>160</v>
      </c>
      <c r="I483" s="279" t="s">
        <v>160</v>
      </c>
      <c r="J483" s="274"/>
      <c r="K483" s="274" t="s">
        <v>700</v>
      </c>
      <c r="L483" s="23"/>
      <c r="M483" s="23"/>
    </row>
    <row r="484" spans="1:13" s="20" customFormat="1" ht="15">
      <c r="A484" s="274" t="s">
        <v>52</v>
      </c>
      <c r="B484" s="275" t="s">
        <v>345</v>
      </c>
      <c r="C484" s="276" t="s">
        <v>142</v>
      </c>
      <c r="D484" s="274" t="s">
        <v>71</v>
      </c>
      <c r="E484" s="277">
        <v>0</v>
      </c>
      <c r="F484" s="277">
        <v>9.8999999999999977E-2</v>
      </c>
      <c r="G484" s="277">
        <v>-3.633</v>
      </c>
      <c r="H484" s="278" t="s">
        <v>160</v>
      </c>
      <c r="I484" s="275">
        <v>1</v>
      </c>
      <c r="J484" s="274" t="s">
        <v>110</v>
      </c>
      <c r="K484" s="274" t="s">
        <v>159</v>
      </c>
      <c r="L484" s="23"/>
      <c r="M484" s="23"/>
    </row>
    <row r="485" spans="1:13" s="21" customFormat="1" ht="15">
      <c r="A485" s="274" t="s">
        <v>52</v>
      </c>
      <c r="B485" s="275" t="s">
        <v>345</v>
      </c>
      <c r="C485" s="276" t="s">
        <v>142</v>
      </c>
      <c r="D485" s="274" t="s">
        <v>260</v>
      </c>
      <c r="E485" s="277" t="s">
        <v>160</v>
      </c>
      <c r="F485" s="277" t="s">
        <v>160</v>
      </c>
      <c r="G485" s="277">
        <v>-2.81192666666675</v>
      </c>
      <c r="H485" s="278" t="s">
        <v>160</v>
      </c>
      <c r="I485" s="279">
        <v>1</v>
      </c>
      <c r="J485" s="274"/>
      <c r="K485" s="274" t="s">
        <v>159</v>
      </c>
      <c r="L485" s="22"/>
      <c r="M485" s="22"/>
    </row>
    <row r="486" spans="1:13" s="21" customFormat="1" ht="15">
      <c r="A486" s="274" t="s">
        <v>5</v>
      </c>
      <c r="B486" s="275" t="s">
        <v>125</v>
      </c>
      <c r="C486" s="276" t="s">
        <v>142</v>
      </c>
      <c r="D486" s="274" t="s">
        <v>131</v>
      </c>
      <c r="E486" s="277" t="s">
        <v>160</v>
      </c>
      <c r="F486" s="277">
        <v>2.9999999999972715E-2</v>
      </c>
      <c r="G486" s="277">
        <v>-3.2470707589163794</v>
      </c>
      <c r="H486" s="274" t="s">
        <v>160</v>
      </c>
      <c r="I486" s="275" t="s">
        <v>160</v>
      </c>
      <c r="J486" s="274" t="s">
        <v>160</v>
      </c>
      <c r="K486" s="274" t="s">
        <v>5</v>
      </c>
      <c r="L486" s="22"/>
      <c r="M486" s="22"/>
    </row>
    <row r="487" spans="1:13" s="20" customFormat="1" ht="15">
      <c r="A487" s="274" t="s">
        <v>52</v>
      </c>
      <c r="B487" s="275" t="s">
        <v>345</v>
      </c>
      <c r="C487" s="276" t="s">
        <v>142</v>
      </c>
      <c r="D487" s="274" t="s">
        <v>131</v>
      </c>
      <c r="E487" s="277" t="s">
        <v>437</v>
      </c>
      <c r="F487" s="277">
        <v>0.86000000000058208</v>
      </c>
      <c r="G487" s="277">
        <v>3.5861754590005148</v>
      </c>
      <c r="H487" s="274" t="s">
        <v>437</v>
      </c>
      <c r="I487" s="275">
        <v>1</v>
      </c>
      <c r="J487" s="274" t="s">
        <v>110</v>
      </c>
      <c r="K487" s="274" t="s">
        <v>3</v>
      </c>
      <c r="L487" s="23"/>
      <c r="M487" s="23"/>
    </row>
    <row r="488" spans="1:13" s="20" customFormat="1" ht="15">
      <c r="A488" s="274" t="s">
        <v>5</v>
      </c>
      <c r="B488" s="275" t="s">
        <v>125</v>
      </c>
      <c r="C488" s="276" t="s">
        <v>790</v>
      </c>
      <c r="D488" s="274" t="s">
        <v>71</v>
      </c>
      <c r="E488" s="277" t="s">
        <v>160</v>
      </c>
      <c r="F488" s="277">
        <v>3.1949599999996963</v>
      </c>
      <c r="G488" s="277">
        <v>-0.45920088950299487</v>
      </c>
      <c r="H488" s="278" t="s">
        <v>160</v>
      </c>
      <c r="I488" s="279" t="s">
        <v>160</v>
      </c>
      <c r="J488" s="274" t="s">
        <v>160</v>
      </c>
      <c r="K488" s="274" t="s">
        <v>5</v>
      </c>
      <c r="L488" s="23"/>
      <c r="M488" s="23"/>
    </row>
    <row r="489" spans="1:13" s="20" customFormat="1" ht="15">
      <c r="A489" s="274" t="s">
        <v>5</v>
      </c>
      <c r="B489" s="275" t="s">
        <v>108</v>
      </c>
      <c r="C489" s="276" t="s">
        <v>515</v>
      </c>
      <c r="D489" s="274" t="s">
        <v>71</v>
      </c>
      <c r="E489" s="277">
        <v>0.49864000000000003</v>
      </c>
      <c r="F489" s="277">
        <v>0.49864000000000003</v>
      </c>
      <c r="G489" s="277">
        <v>0.24712598399999999</v>
      </c>
      <c r="H489" s="280">
        <v>2011</v>
      </c>
      <c r="I489" s="281">
        <v>0.49559999999999998</v>
      </c>
      <c r="J489" s="274" t="s">
        <v>110</v>
      </c>
      <c r="K489" s="274" t="s">
        <v>5</v>
      </c>
      <c r="L489" s="23"/>
      <c r="M489" s="23"/>
    </row>
    <row r="490" spans="1:13" s="20" customFormat="1" ht="15">
      <c r="A490" s="274" t="s">
        <v>349</v>
      </c>
      <c r="B490" s="275" t="s">
        <v>145</v>
      </c>
      <c r="C490" s="276" t="s">
        <v>516</v>
      </c>
      <c r="D490" s="274" t="s">
        <v>260</v>
      </c>
      <c r="E490" s="277">
        <v>32.1</v>
      </c>
      <c r="F490" s="277">
        <v>32.1</v>
      </c>
      <c r="G490" s="277">
        <v>32.1</v>
      </c>
      <c r="H490" s="274" t="s">
        <v>160</v>
      </c>
      <c r="I490" s="275">
        <v>1</v>
      </c>
      <c r="J490" s="274" t="s">
        <v>110</v>
      </c>
      <c r="K490" s="274" t="s">
        <v>159</v>
      </c>
      <c r="L490" s="23"/>
      <c r="M490" s="23"/>
    </row>
    <row r="491" spans="1:13" s="20" customFormat="1" ht="15">
      <c r="A491" s="274" t="s">
        <v>52</v>
      </c>
      <c r="B491" s="275" t="s">
        <v>145</v>
      </c>
      <c r="C491" s="276" t="s">
        <v>517</v>
      </c>
      <c r="D491" s="274" t="s">
        <v>131</v>
      </c>
      <c r="E491" s="277">
        <v>159</v>
      </c>
      <c r="F491" s="277">
        <v>159</v>
      </c>
      <c r="G491" s="277">
        <v>159</v>
      </c>
      <c r="H491" s="280">
        <v>1966</v>
      </c>
      <c r="I491" s="281">
        <v>1</v>
      </c>
      <c r="J491" s="274" t="s">
        <v>110</v>
      </c>
      <c r="K491" s="274" t="s">
        <v>3</v>
      </c>
      <c r="L491" s="23"/>
      <c r="M491" s="23"/>
    </row>
    <row r="492" spans="1:13" s="26" customFormat="1" ht="15">
      <c r="A492" s="274" t="s">
        <v>52</v>
      </c>
      <c r="B492" s="275" t="s">
        <v>145</v>
      </c>
      <c r="C492" s="276" t="s">
        <v>518</v>
      </c>
      <c r="D492" s="274" t="s">
        <v>131</v>
      </c>
      <c r="E492" s="277">
        <v>132.27000000000001</v>
      </c>
      <c r="F492" s="277">
        <v>132.27000000000001</v>
      </c>
      <c r="G492" s="277">
        <v>132.27000000000001</v>
      </c>
      <c r="H492" s="274">
        <v>1974</v>
      </c>
      <c r="I492" s="275">
        <v>1</v>
      </c>
      <c r="J492" s="274" t="s">
        <v>110</v>
      </c>
      <c r="K492" s="274" t="s">
        <v>3</v>
      </c>
      <c r="L492" s="23"/>
      <c r="M492" s="23"/>
    </row>
    <row r="493" spans="1:13" s="25" customFormat="1" ht="15">
      <c r="A493" s="274" t="s">
        <v>52</v>
      </c>
      <c r="B493" s="275" t="s">
        <v>145</v>
      </c>
      <c r="C493" s="276" t="s">
        <v>519</v>
      </c>
      <c r="D493" s="274" t="s">
        <v>131</v>
      </c>
      <c r="E493" s="277">
        <v>146</v>
      </c>
      <c r="F493" s="277">
        <v>146</v>
      </c>
      <c r="G493" s="277">
        <v>146</v>
      </c>
      <c r="H493" s="280">
        <v>1963</v>
      </c>
      <c r="I493" s="281">
        <v>1</v>
      </c>
      <c r="J493" s="274" t="s">
        <v>110</v>
      </c>
      <c r="K493" s="274" t="s">
        <v>3</v>
      </c>
      <c r="L493" s="23"/>
      <c r="M493" s="23"/>
    </row>
    <row r="494" spans="1:13" s="29" customFormat="1" ht="15" customHeight="1">
      <c r="A494" s="274" t="s">
        <v>52</v>
      </c>
      <c r="B494" s="275" t="s">
        <v>145</v>
      </c>
      <c r="C494" s="276" t="s">
        <v>520</v>
      </c>
      <c r="D494" s="274" t="s">
        <v>131</v>
      </c>
      <c r="E494" s="277">
        <v>103.25</v>
      </c>
      <c r="F494" s="277">
        <v>103.25</v>
      </c>
      <c r="G494" s="277">
        <v>103.25</v>
      </c>
      <c r="H494" s="274">
        <v>1945</v>
      </c>
      <c r="I494" s="275">
        <v>1</v>
      </c>
      <c r="J494" s="274" t="s">
        <v>110</v>
      </c>
      <c r="K494" s="274" t="s">
        <v>3</v>
      </c>
      <c r="L494" s="22"/>
      <c r="M494" s="22"/>
    </row>
    <row r="495" spans="1:13" s="21" customFormat="1" ht="15">
      <c r="A495" s="274" t="s">
        <v>52</v>
      </c>
      <c r="B495" s="275" t="s">
        <v>145</v>
      </c>
      <c r="C495" s="276" t="s">
        <v>521</v>
      </c>
      <c r="D495" s="274" t="s">
        <v>131</v>
      </c>
      <c r="E495" s="277">
        <v>51.23</v>
      </c>
      <c r="F495" s="277">
        <v>51.23</v>
      </c>
      <c r="G495" s="277">
        <v>51.23</v>
      </c>
      <c r="H495" s="280">
        <v>1969</v>
      </c>
      <c r="I495" s="281">
        <v>1</v>
      </c>
      <c r="J495" s="274" t="s">
        <v>110</v>
      </c>
      <c r="K495" s="274" t="s">
        <v>3</v>
      </c>
      <c r="L495" s="22"/>
      <c r="M495" s="22"/>
    </row>
    <row r="496" spans="1:13" s="21" customFormat="1" ht="15" customHeight="1">
      <c r="A496" s="274" t="s">
        <v>52</v>
      </c>
      <c r="B496" s="275" t="s">
        <v>145</v>
      </c>
      <c r="C496" s="276" t="s">
        <v>522</v>
      </c>
      <c r="D496" s="274" t="s">
        <v>131</v>
      </c>
      <c r="E496" s="277">
        <v>62.55</v>
      </c>
      <c r="F496" s="277">
        <v>62.55</v>
      </c>
      <c r="G496" s="277">
        <v>62.55</v>
      </c>
      <c r="H496" s="274">
        <v>1964</v>
      </c>
      <c r="I496" s="275">
        <v>1</v>
      </c>
      <c r="J496" s="274" t="s">
        <v>110</v>
      </c>
      <c r="K496" s="274" t="s">
        <v>3</v>
      </c>
      <c r="L496" s="22"/>
      <c r="M496" s="22"/>
    </row>
    <row r="497" spans="1:13" s="21" customFormat="1" ht="15" customHeight="1">
      <c r="A497" s="274" t="s">
        <v>52</v>
      </c>
      <c r="B497" s="275" t="s">
        <v>145</v>
      </c>
      <c r="C497" s="276" t="s">
        <v>523</v>
      </c>
      <c r="D497" s="274" t="s">
        <v>131</v>
      </c>
      <c r="E497" s="277">
        <v>116</v>
      </c>
      <c r="F497" s="277">
        <v>116</v>
      </c>
      <c r="G497" s="277">
        <v>116</v>
      </c>
      <c r="H497" s="280">
        <v>1983</v>
      </c>
      <c r="I497" s="281">
        <v>1</v>
      </c>
      <c r="J497" s="274" t="s">
        <v>110</v>
      </c>
      <c r="K497" s="274" t="s">
        <v>3</v>
      </c>
      <c r="L497" s="22"/>
      <c r="M497" s="22"/>
    </row>
    <row r="498" spans="1:13" s="21" customFormat="1" ht="15" customHeight="1">
      <c r="A498" s="274" t="s">
        <v>349</v>
      </c>
      <c r="B498" s="275" t="s">
        <v>145</v>
      </c>
      <c r="C498" s="276" t="s">
        <v>524</v>
      </c>
      <c r="D498" s="274" t="s">
        <v>260</v>
      </c>
      <c r="E498" s="277">
        <v>40.618000000000002</v>
      </c>
      <c r="F498" s="277">
        <v>40.618000000000002</v>
      </c>
      <c r="G498" s="277">
        <v>40.618000000000002</v>
      </c>
      <c r="H498" s="274" t="s">
        <v>160</v>
      </c>
      <c r="I498" s="275">
        <v>1</v>
      </c>
      <c r="J498" s="274" t="s">
        <v>110</v>
      </c>
      <c r="K498" s="274" t="s">
        <v>159</v>
      </c>
      <c r="L498" s="22"/>
      <c r="M498" s="22"/>
    </row>
    <row r="499" spans="1:13" s="21" customFormat="1" ht="15" customHeight="1">
      <c r="A499" s="274" t="s">
        <v>52</v>
      </c>
      <c r="B499" s="275" t="s">
        <v>145</v>
      </c>
      <c r="C499" s="276" t="s">
        <v>525</v>
      </c>
      <c r="D499" s="274" t="s">
        <v>131</v>
      </c>
      <c r="E499" s="277">
        <v>52.1</v>
      </c>
      <c r="F499" s="277">
        <v>52.1</v>
      </c>
      <c r="G499" s="277">
        <v>52.1</v>
      </c>
      <c r="H499" s="280">
        <v>1960</v>
      </c>
      <c r="I499" s="281">
        <v>1</v>
      </c>
      <c r="J499" s="274" t="s">
        <v>110</v>
      </c>
      <c r="K499" s="274" t="s">
        <v>3</v>
      </c>
      <c r="L499" s="22"/>
      <c r="M499" s="22"/>
    </row>
    <row r="500" spans="1:13" s="92" customFormat="1" ht="15" customHeight="1">
      <c r="A500" s="274" t="s">
        <v>52</v>
      </c>
      <c r="B500" s="275" t="s">
        <v>145</v>
      </c>
      <c r="C500" s="276" t="s">
        <v>526</v>
      </c>
      <c r="D500" s="274" t="s">
        <v>131</v>
      </c>
      <c r="E500" s="277">
        <v>101</v>
      </c>
      <c r="F500" s="277">
        <v>101</v>
      </c>
      <c r="G500" s="277">
        <v>101</v>
      </c>
      <c r="H500" s="274">
        <v>1957</v>
      </c>
      <c r="I500" s="275">
        <v>1</v>
      </c>
      <c r="J500" s="274" t="s">
        <v>110</v>
      </c>
      <c r="K500" s="274" t="s">
        <v>3</v>
      </c>
      <c r="L500" s="90"/>
      <c r="M500" s="90"/>
    </row>
    <row r="501" spans="1:13" s="21" customFormat="1" ht="15" customHeight="1">
      <c r="A501" s="274" t="s">
        <v>52</v>
      </c>
      <c r="B501" s="275" t="s">
        <v>145</v>
      </c>
      <c r="C501" s="276" t="s">
        <v>527</v>
      </c>
      <c r="D501" s="274" t="s">
        <v>131</v>
      </c>
      <c r="E501" s="277">
        <v>78</v>
      </c>
      <c r="F501" s="277">
        <v>78</v>
      </c>
      <c r="G501" s="277">
        <v>78</v>
      </c>
      <c r="H501" s="280">
        <v>1977</v>
      </c>
      <c r="I501" s="281">
        <v>1</v>
      </c>
      <c r="J501" s="274" t="s">
        <v>110</v>
      </c>
      <c r="K501" s="274" t="s">
        <v>3</v>
      </c>
      <c r="L501" s="22"/>
      <c r="M501" s="22"/>
    </row>
    <row r="502" spans="1:13" s="21" customFormat="1" ht="15" customHeight="1">
      <c r="A502" s="274" t="s">
        <v>52</v>
      </c>
      <c r="B502" s="275" t="s">
        <v>145</v>
      </c>
      <c r="C502" s="276" t="s">
        <v>528</v>
      </c>
      <c r="D502" s="274" t="s">
        <v>131</v>
      </c>
      <c r="E502" s="277">
        <v>96</v>
      </c>
      <c r="F502" s="277">
        <v>96</v>
      </c>
      <c r="G502" s="277">
        <v>96</v>
      </c>
      <c r="H502" s="274">
        <v>1966</v>
      </c>
      <c r="I502" s="275">
        <v>1</v>
      </c>
      <c r="J502" s="274" t="s">
        <v>110</v>
      </c>
      <c r="K502" s="274" t="s">
        <v>3</v>
      </c>
      <c r="L502" s="22"/>
      <c r="M502" s="22"/>
    </row>
    <row r="503" spans="1:13" s="21" customFormat="1" ht="15" customHeight="1">
      <c r="A503" s="274" t="s">
        <v>378</v>
      </c>
      <c r="B503" s="275" t="s">
        <v>145</v>
      </c>
      <c r="C503" s="276" t="s">
        <v>791</v>
      </c>
      <c r="D503" s="274" t="s">
        <v>131</v>
      </c>
      <c r="E503" s="277">
        <v>44.6</v>
      </c>
      <c r="F503" s="277">
        <v>44.6</v>
      </c>
      <c r="G503" s="277">
        <v>44.6</v>
      </c>
      <c r="H503" s="278" t="s">
        <v>160</v>
      </c>
      <c r="I503" s="279">
        <v>1</v>
      </c>
      <c r="J503" s="274" t="s">
        <v>110</v>
      </c>
      <c r="K503" s="274" t="s">
        <v>159</v>
      </c>
      <c r="L503" s="22"/>
      <c r="M503" s="22"/>
    </row>
    <row r="504" spans="1:13" s="21" customFormat="1" ht="15" customHeight="1">
      <c r="A504" s="274" t="s">
        <v>5</v>
      </c>
      <c r="B504" s="275" t="s">
        <v>133</v>
      </c>
      <c r="C504" s="276" t="s">
        <v>529</v>
      </c>
      <c r="D504" s="274" t="s">
        <v>657</v>
      </c>
      <c r="E504" s="277">
        <v>3.4</v>
      </c>
      <c r="F504" s="277">
        <v>3.4</v>
      </c>
      <c r="G504" s="277">
        <v>1.6850399999999999</v>
      </c>
      <c r="H504" s="280">
        <v>1998</v>
      </c>
      <c r="I504" s="281">
        <v>0.49559999999999998</v>
      </c>
      <c r="J504" s="274" t="s">
        <v>110</v>
      </c>
      <c r="K504" s="274" t="s">
        <v>5</v>
      </c>
      <c r="L504" s="22"/>
      <c r="M504" s="22"/>
    </row>
    <row r="505" spans="1:13" s="21" customFormat="1" ht="18.75" customHeight="1">
      <c r="A505" s="274" t="s">
        <v>5</v>
      </c>
      <c r="B505" s="275" t="s">
        <v>133</v>
      </c>
      <c r="C505" s="276" t="s">
        <v>530</v>
      </c>
      <c r="D505" s="274" t="s">
        <v>657</v>
      </c>
      <c r="E505" s="277">
        <v>35</v>
      </c>
      <c r="F505" s="277">
        <v>35</v>
      </c>
      <c r="G505" s="277">
        <v>17.346</v>
      </c>
      <c r="H505" s="280">
        <v>2019</v>
      </c>
      <c r="I505" s="281">
        <v>0.49559999999999998</v>
      </c>
      <c r="J505" s="274" t="s">
        <v>110</v>
      </c>
      <c r="K505" s="274" t="s">
        <v>5</v>
      </c>
      <c r="L505" s="22"/>
      <c r="M505" s="22"/>
    </row>
    <row r="506" spans="1:13" s="21" customFormat="1" ht="15" customHeight="1">
      <c r="A506" s="274" t="s">
        <v>5</v>
      </c>
      <c r="B506" s="275" t="s">
        <v>133</v>
      </c>
      <c r="C506" s="276" t="s">
        <v>531</v>
      </c>
      <c r="D506" s="274" t="s">
        <v>657</v>
      </c>
      <c r="E506" s="277">
        <v>54</v>
      </c>
      <c r="F506" s="277">
        <v>54</v>
      </c>
      <c r="G506" s="277">
        <v>26.7624</v>
      </c>
      <c r="H506" s="274">
        <v>2011</v>
      </c>
      <c r="I506" s="281">
        <v>0.49559999999999998</v>
      </c>
      <c r="J506" s="274" t="s">
        <v>110</v>
      </c>
      <c r="K506" s="274" t="s">
        <v>5</v>
      </c>
      <c r="L506" s="22"/>
      <c r="M506" s="22"/>
    </row>
    <row r="507" spans="1:13" s="21" customFormat="1" ht="15" customHeight="1">
      <c r="A507" s="274" t="s">
        <v>60</v>
      </c>
      <c r="B507" s="275" t="s">
        <v>532</v>
      </c>
      <c r="C507" s="276" t="s">
        <v>533</v>
      </c>
      <c r="D507" s="274" t="s">
        <v>230</v>
      </c>
      <c r="E507" s="277">
        <v>1260</v>
      </c>
      <c r="F507" s="277">
        <v>0</v>
      </c>
      <c r="G507" s="277">
        <v>441</v>
      </c>
      <c r="H507" s="280">
        <v>2007</v>
      </c>
      <c r="I507" s="281">
        <v>0.35</v>
      </c>
      <c r="J507" s="274" t="s">
        <v>138</v>
      </c>
      <c r="K507" s="274" t="s">
        <v>701</v>
      </c>
      <c r="L507" s="22"/>
      <c r="M507" s="22"/>
    </row>
    <row r="508" spans="1:13" s="21" customFormat="1" ht="15" customHeight="1">
      <c r="A508" s="274" t="s">
        <v>5</v>
      </c>
      <c r="B508" s="275" t="s">
        <v>108</v>
      </c>
      <c r="C508" s="276" t="s">
        <v>534</v>
      </c>
      <c r="D508" s="274" t="s">
        <v>71</v>
      </c>
      <c r="E508" s="277">
        <v>0.94</v>
      </c>
      <c r="F508" s="277">
        <v>0.94</v>
      </c>
      <c r="G508" s="277">
        <v>0.46586399999999994</v>
      </c>
      <c r="H508" s="274">
        <v>2010</v>
      </c>
      <c r="I508" s="281">
        <v>0.49559999999999998</v>
      </c>
      <c r="J508" s="274" t="s">
        <v>110</v>
      </c>
      <c r="K508" s="274" t="s">
        <v>5</v>
      </c>
      <c r="L508" s="22"/>
      <c r="M508" s="22"/>
    </row>
    <row r="509" spans="1:13" s="21" customFormat="1" ht="15" customHeight="1">
      <c r="A509" s="274" t="s">
        <v>5</v>
      </c>
      <c r="B509" s="275" t="s">
        <v>108</v>
      </c>
      <c r="C509" s="276" t="s">
        <v>535</v>
      </c>
      <c r="D509" s="274" t="s">
        <v>71</v>
      </c>
      <c r="E509" s="277">
        <v>0.94</v>
      </c>
      <c r="F509" s="277">
        <v>0.94</v>
      </c>
      <c r="G509" s="277">
        <v>0.46586399999999994</v>
      </c>
      <c r="H509" s="280">
        <v>2010</v>
      </c>
      <c r="I509" s="281">
        <v>0.49559999999999998</v>
      </c>
      <c r="J509" s="274" t="s">
        <v>110</v>
      </c>
      <c r="K509" s="274" t="s">
        <v>5</v>
      </c>
      <c r="L509" s="22"/>
      <c r="M509" s="22"/>
    </row>
    <row r="510" spans="1:13" s="21" customFormat="1" ht="15" customHeight="1">
      <c r="A510" s="274" t="s">
        <v>5</v>
      </c>
      <c r="B510" s="275" t="s">
        <v>108</v>
      </c>
      <c r="C510" s="276" t="s">
        <v>536</v>
      </c>
      <c r="D510" s="274" t="s">
        <v>71</v>
      </c>
      <c r="E510" s="277">
        <v>0.95899999999999996</v>
      </c>
      <c r="F510" s="277">
        <v>0.95899999999999996</v>
      </c>
      <c r="G510" s="277">
        <v>0.47528039999999999</v>
      </c>
      <c r="H510" s="274">
        <v>2009</v>
      </c>
      <c r="I510" s="281">
        <v>0.49559999999999998</v>
      </c>
      <c r="J510" s="274" t="s">
        <v>110</v>
      </c>
      <c r="K510" s="274" t="s">
        <v>5</v>
      </c>
      <c r="L510" s="22"/>
      <c r="M510" s="22"/>
    </row>
    <row r="511" spans="1:13" s="21" customFormat="1" ht="15" customHeight="1">
      <c r="A511" s="274" t="s">
        <v>5</v>
      </c>
      <c r="B511" s="275" t="s">
        <v>108</v>
      </c>
      <c r="C511" s="276" t="s">
        <v>537</v>
      </c>
      <c r="D511" s="274" t="s">
        <v>71</v>
      </c>
      <c r="E511" s="277">
        <v>0.94</v>
      </c>
      <c r="F511" s="277">
        <v>0.94</v>
      </c>
      <c r="G511" s="277">
        <v>0.46586399999999994</v>
      </c>
      <c r="H511" s="280">
        <v>2010</v>
      </c>
      <c r="I511" s="281">
        <v>0.49559999999999998</v>
      </c>
      <c r="J511" s="274" t="s">
        <v>110</v>
      </c>
      <c r="K511" s="274" t="s">
        <v>5</v>
      </c>
      <c r="L511" s="22"/>
      <c r="M511" s="22"/>
    </row>
    <row r="512" spans="1:13" s="21" customFormat="1" ht="15" customHeight="1">
      <c r="A512" s="274" t="s">
        <v>62</v>
      </c>
      <c r="B512" s="275" t="s">
        <v>136</v>
      </c>
      <c r="C512" s="276" t="s">
        <v>538</v>
      </c>
      <c r="D512" s="274" t="s">
        <v>260</v>
      </c>
      <c r="E512" s="277">
        <v>139</v>
      </c>
      <c r="F512" s="277">
        <v>0</v>
      </c>
      <c r="G512" s="277">
        <v>70</v>
      </c>
      <c r="H512" s="274">
        <v>2009</v>
      </c>
      <c r="I512" s="275">
        <v>0.5</v>
      </c>
      <c r="J512" s="274" t="s">
        <v>138</v>
      </c>
      <c r="K512" s="274" t="s">
        <v>700</v>
      </c>
      <c r="L512" s="22"/>
      <c r="M512" s="22"/>
    </row>
    <row r="513" spans="1:13" s="21" customFormat="1" ht="15" customHeight="1">
      <c r="A513" s="274" t="s">
        <v>5</v>
      </c>
      <c r="B513" s="275" t="s">
        <v>108</v>
      </c>
      <c r="C513" s="276" t="s">
        <v>539</v>
      </c>
      <c r="D513" s="274" t="s">
        <v>657</v>
      </c>
      <c r="E513" s="277">
        <v>23.4</v>
      </c>
      <c r="F513" s="277">
        <v>23.4</v>
      </c>
      <c r="G513" s="277">
        <v>11.596506479999999</v>
      </c>
      <c r="H513" s="274">
        <v>2013</v>
      </c>
      <c r="I513" s="275">
        <v>0.4955772</v>
      </c>
      <c r="J513" s="274" t="s">
        <v>110</v>
      </c>
      <c r="K513" s="274" t="s">
        <v>5</v>
      </c>
      <c r="L513" s="22"/>
      <c r="M513" s="22"/>
    </row>
    <row r="514" spans="1:13" s="21" customFormat="1" ht="15" customHeight="1">
      <c r="A514" s="274" t="s">
        <v>5</v>
      </c>
      <c r="B514" s="275" t="s">
        <v>108</v>
      </c>
      <c r="C514" s="276" t="s">
        <v>540</v>
      </c>
      <c r="D514" s="274" t="s">
        <v>71</v>
      </c>
      <c r="E514" s="277">
        <v>3.0007999999999999</v>
      </c>
      <c r="F514" s="277">
        <v>3.0007999999999999</v>
      </c>
      <c r="G514" s="277">
        <v>1.48712806176</v>
      </c>
      <c r="H514" s="280">
        <v>2009</v>
      </c>
      <c r="I514" s="281">
        <v>0.4955772</v>
      </c>
      <c r="J514" s="274" t="s">
        <v>110</v>
      </c>
      <c r="K514" s="274" t="s">
        <v>5</v>
      </c>
      <c r="L514" s="22"/>
      <c r="M514" s="22"/>
    </row>
    <row r="515" spans="1:13" s="21" customFormat="1" ht="15" customHeight="1">
      <c r="A515" s="274" t="s">
        <v>52</v>
      </c>
      <c r="B515" s="275" t="s">
        <v>145</v>
      </c>
      <c r="C515" s="276" t="s">
        <v>541</v>
      </c>
      <c r="D515" s="274" t="s">
        <v>131</v>
      </c>
      <c r="E515" s="277">
        <v>183</v>
      </c>
      <c r="F515" s="277">
        <v>183</v>
      </c>
      <c r="G515" s="277">
        <v>183</v>
      </c>
      <c r="H515" s="280">
        <v>1934</v>
      </c>
      <c r="I515" s="281">
        <v>1</v>
      </c>
      <c r="J515" s="274" t="s">
        <v>110</v>
      </c>
      <c r="K515" s="274" t="s">
        <v>3</v>
      </c>
      <c r="L515" s="22"/>
      <c r="M515" s="22"/>
    </row>
    <row r="516" spans="1:13" s="21" customFormat="1" ht="15" customHeight="1">
      <c r="A516" s="274" t="s">
        <v>243</v>
      </c>
      <c r="B516" s="275" t="s">
        <v>145</v>
      </c>
      <c r="C516" s="276" t="s">
        <v>542</v>
      </c>
      <c r="D516" s="274" t="s">
        <v>131</v>
      </c>
      <c r="E516" s="277">
        <v>1</v>
      </c>
      <c r="F516" s="277">
        <v>1</v>
      </c>
      <c r="G516" s="277">
        <v>1</v>
      </c>
      <c r="H516" s="274" t="s">
        <v>160</v>
      </c>
      <c r="I516" s="275">
        <v>1</v>
      </c>
      <c r="J516" s="274" t="s">
        <v>110</v>
      </c>
      <c r="K516" s="274" t="s">
        <v>159</v>
      </c>
      <c r="L516" s="22"/>
      <c r="M516" s="22"/>
    </row>
    <row r="517" spans="1:13" s="21" customFormat="1" ht="15" customHeight="1">
      <c r="A517" s="274" t="s">
        <v>5</v>
      </c>
      <c r="B517" s="275" t="s">
        <v>117</v>
      </c>
      <c r="C517" s="276" t="s">
        <v>543</v>
      </c>
      <c r="D517" s="274" t="s">
        <v>119</v>
      </c>
      <c r="E517" s="277">
        <v>12.5</v>
      </c>
      <c r="F517" s="277">
        <v>12.5</v>
      </c>
      <c r="G517" s="277">
        <v>12.14625</v>
      </c>
      <c r="H517" s="280">
        <v>2014</v>
      </c>
      <c r="I517" s="281">
        <v>0.97170000000000001</v>
      </c>
      <c r="J517" s="274" t="s">
        <v>110</v>
      </c>
      <c r="K517" s="274" t="s">
        <v>5</v>
      </c>
      <c r="L517" s="22"/>
      <c r="M517" s="22"/>
    </row>
    <row r="518" spans="1:13" s="21" customFormat="1" ht="15" customHeight="1">
      <c r="A518" s="274" t="s">
        <v>5</v>
      </c>
      <c r="B518" s="275" t="s">
        <v>133</v>
      </c>
      <c r="C518" s="276" t="s">
        <v>544</v>
      </c>
      <c r="D518" s="274" t="s">
        <v>657</v>
      </c>
      <c r="E518" s="277">
        <v>13.2</v>
      </c>
      <c r="F518" s="277">
        <v>13.196</v>
      </c>
      <c r="G518" s="277">
        <v>6.5419199999999993</v>
      </c>
      <c r="H518" s="274">
        <v>2019</v>
      </c>
      <c r="I518" s="275">
        <v>0.49559999999999998</v>
      </c>
      <c r="J518" s="274" t="s">
        <v>110</v>
      </c>
      <c r="K518" s="274" t="s">
        <v>5</v>
      </c>
      <c r="L518" s="22"/>
      <c r="M518" s="22"/>
    </row>
    <row r="519" spans="1:13" s="21" customFormat="1" ht="15" customHeight="1">
      <c r="A519" s="274" t="s">
        <v>5</v>
      </c>
      <c r="B519" s="275" t="s">
        <v>133</v>
      </c>
      <c r="C519" s="276" t="s">
        <v>545</v>
      </c>
      <c r="D519" s="274" t="s">
        <v>657</v>
      </c>
      <c r="E519" s="277">
        <v>10.02</v>
      </c>
      <c r="F519" s="277">
        <v>10.016</v>
      </c>
      <c r="G519" s="277">
        <v>4.9659119999999994</v>
      </c>
      <c r="H519" s="280">
        <v>2007</v>
      </c>
      <c r="I519" s="281">
        <v>0.49559999999999998</v>
      </c>
      <c r="J519" s="274" t="s">
        <v>110</v>
      </c>
      <c r="K519" s="274" t="s">
        <v>5</v>
      </c>
      <c r="L519" s="22"/>
      <c r="M519" s="22"/>
    </row>
    <row r="520" spans="1:13" s="21" customFormat="1" ht="15" customHeight="1">
      <c r="A520" s="274" t="s">
        <v>67</v>
      </c>
      <c r="B520" s="275" t="s">
        <v>93</v>
      </c>
      <c r="C520" s="276" t="s">
        <v>546</v>
      </c>
      <c r="D520" s="274" t="s">
        <v>127</v>
      </c>
      <c r="E520" s="277">
        <v>156</v>
      </c>
      <c r="F520" s="277">
        <v>156</v>
      </c>
      <c r="G520" s="277">
        <f>Tableau154[[#This Row],[Gross capacity (MW)]]*Tableau154[[#This Row],[EDF Stake (%)]]</f>
        <v>107.06280000000001</v>
      </c>
      <c r="H520" s="280">
        <v>1994</v>
      </c>
      <c r="I520" s="281">
        <v>0.68630000000000002</v>
      </c>
      <c r="J520" s="274" t="s">
        <v>110</v>
      </c>
      <c r="K520" s="274" t="s">
        <v>700</v>
      </c>
      <c r="L520" s="22"/>
      <c r="M520" s="22"/>
    </row>
    <row r="521" spans="1:13" s="21" customFormat="1" ht="15">
      <c r="A521" s="274" t="s">
        <v>67</v>
      </c>
      <c r="B521" s="275" t="s">
        <v>93</v>
      </c>
      <c r="C521" s="276" t="s">
        <v>547</v>
      </c>
      <c r="D521" s="274" t="s">
        <v>127</v>
      </c>
      <c r="E521" s="277">
        <v>156</v>
      </c>
      <c r="F521" s="277">
        <v>156</v>
      </c>
      <c r="G521" s="277">
        <f>Tableau154[[#This Row],[Gross capacity (MW)]]*Tableau154[[#This Row],[EDF Stake (%)]]</f>
        <v>107.06280000000001</v>
      </c>
      <c r="H521" s="274">
        <v>1994</v>
      </c>
      <c r="I521" s="275">
        <v>0.68630000000000002</v>
      </c>
      <c r="J521" s="274" t="s">
        <v>110</v>
      </c>
      <c r="K521" s="274" t="s">
        <v>700</v>
      </c>
      <c r="L521" s="22"/>
      <c r="M521" s="22"/>
    </row>
    <row r="522" spans="1:13" s="21" customFormat="1" ht="15">
      <c r="A522" s="274" t="s">
        <v>5</v>
      </c>
      <c r="B522" s="275" t="s">
        <v>133</v>
      </c>
      <c r="C522" s="276" t="s">
        <v>792</v>
      </c>
      <c r="D522" s="274" t="s">
        <v>657</v>
      </c>
      <c r="E522" s="277">
        <v>8.8000000000000007</v>
      </c>
      <c r="F522" s="277">
        <v>8.7959999999999994</v>
      </c>
      <c r="G522" s="277">
        <v>4.3612799999999998</v>
      </c>
      <c r="H522" s="274">
        <v>2025</v>
      </c>
      <c r="I522" s="281">
        <v>0.49559999999999998</v>
      </c>
      <c r="J522" s="274" t="s">
        <v>110</v>
      </c>
      <c r="K522" s="274" t="s">
        <v>5</v>
      </c>
      <c r="L522" s="22"/>
      <c r="M522" s="22"/>
    </row>
    <row r="523" spans="1:13" s="21" customFormat="1" ht="15">
      <c r="A523" s="274" t="s">
        <v>5</v>
      </c>
      <c r="B523" s="275" t="s">
        <v>108</v>
      </c>
      <c r="C523" s="276" t="s">
        <v>548</v>
      </c>
      <c r="D523" s="274" t="s">
        <v>657</v>
      </c>
      <c r="E523" s="277">
        <v>16</v>
      </c>
      <c r="F523" s="277">
        <v>15.996</v>
      </c>
      <c r="G523" s="277">
        <v>7.9295999999999998</v>
      </c>
      <c r="H523" s="280">
        <v>2016</v>
      </c>
      <c r="I523" s="281">
        <v>0.49559999999999998</v>
      </c>
      <c r="J523" s="274" t="s">
        <v>110</v>
      </c>
      <c r="K523" s="274" t="s">
        <v>5</v>
      </c>
      <c r="L523" s="22"/>
      <c r="M523" s="22"/>
    </row>
    <row r="524" spans="1:13" s="21" customFormat="1" ht="15">
      <c r="A524" s="274" t="s">
        <v>5</v>
      </c>
      <c r="B524" s="275" t="s">
        <v>108</v>
      </c>
      <c r="C524" s="276" t="s">
        <v>549</v>
      </c>
      <c r="D524" s="274" t="s">
        <v>71</v>
      </c>
      <c r="E524" s="277">
        <v>0.71760000000000002</v>
      </c>
      <c r="F524" s="277">
        <v>0.71760000000000002</v>
      </c>
      <c r="G524" s="277">
        <v>0.35564256</v>
      </c>
      <c r="H524" s="274">
        <v>2011</v>
      </c>
      <c r="I524" s="281">
        <v>0.49559999999999998</v>
      </c>
      <c r="J524" s="274" t="s">
        <v>110</v>
      </c>
      <c r="K524" s="274" t="s">
        <v>5</v>
      </c>
      <c r="L524" s="22"/>
      <c r="M524" s="22"/>
    </row>
    <row r="525" spans="1:13" s="21" customFormat="1" ht="15">
      <c r="A525" s="274" t="s">
        <v>52</v>
      </c>
      <c r="B525" s="275" t="s">
        <v>145</v>
      </c>
      <c r="C525" s="276" t="s">
        <v>550</v>
      </c>
      <c r="D525" s="274" t="s">
        <v>131</v>
      </c>
      <c r="E525" s="277">
        <v>384</v>
      </c>
      <c r="F525" s="277">
        <v>384</v>
      </c>
      <c r="G525" s="277">
        <v>384</v>
      </c>
      <c r="H525" s="280">
        <v>1960</v>
      </c>
      <c r="I525" s="281">
        <v>1</v>
      </c>
      <c r="J525" s="274" t="s">
        <v>110</v>
      </c>
      <c r="K525" s="274" t="s">
        <v>3</v>
      </c>
      <c r="L525" s="22"/>
      <c r="M525" s="22"/>
    </row>
    <row r="526" spans="1:13" s="21" customFormat="1" ht="15">
      <c r="A526" s="274" t="s">
        <v>243</v>
      </c>
      <c r="B526" s="275" t="s">
        <v>145</v>
      </c>
      <c r="C526" s="276" t="s">
        <v>551</v>
      </c>
      <c r="D526" s="274" t="s">
        <v>260</v>
      </c>
      <c r="E526" s="277">
        <v>10.39775</v>
      </c>
      <c r="F526" s="277">
        <v>10.39775</v>
      </c>
      <c r="G526" s="277">
        <v>10.39775</v>
      </c>
      <c r="H526" s="274" t="s">
        <v>160</v>
      </c>
      <c r="I526" s="275">
        <v>1</v>
      </c>
      <c r="J526" s="274" t="s">
        <v>110</v>
      </c>
      <c r="K526" s="274" t="s">
        <v>159</v>
      </c>
      <c r="L526" s="22"/>
      <c r="M526" s="22"/>
    </row>
    <row r="527" spans="1:13" s="21" customFormat="1" ht="15">
      <c r="A527" s="274" t="s">
        <v>52</v>
      </c>
      <c r="B527" s="275" t="s">
        <v>793</v>
      </c>
      <c r="C527" s="276" t="s">
        <v>551</v>
      </c>
      <c r="D527" s="274" t="s">
        <v>71</v>
      </c>
      <c r="E527" s="277">
        <v>106.69291845493601</v>
      </c>
      <c r="F527" s="277">
        <v>42.7</v>
      </c>
      <c r="G527" s="277">
        <v>84.7</v>
      </c>
      <c r="H527" s="274" t="s">
        <v>160</v>
      </c>
      <c r="I527" s="275" t="s">
        <v>160</v>
      </c>
      <c r="J527" s="274" t="s">
        <v>160</v>
      </c>
      <c r="K527" s="274" t="s">
        <v>3</v>
      </c>
      <c r="L527" s="22"/>
      <c r="M527" s="22"/>
    </row>
    <row r="528" spans="1:13" s="21" customFormat="1" ht="15" customHeight="1">
      <c r="A528" s="274" t="s">
        <v>5</v>
      </c>
      <c r="B528" s="275" t="s">
        <v>108</v>
      </c>
      <c r="C528" s="276" t="s">
        <v>794</v>
      </c>
      <c r="D528" s="274" t="s">
        <v>71</v>
      </c>
      <c r="E528" s="277">
        <v>4.99</v>
      </c>
      <c r="F528" s="277">
        <v>4.99</v>
      </c>
      <c r="G528" s="277">
        <v>2.4730440000000002</v>
      </c>
      <c r="H528" s="274">
        <v>2025</v>
      </c>
      <c r="I528" s="275">
        <v>0.49559999999999998</v>
      </c>
      <c r="J528" s="274" t="s">
        <v>110</v>
      </c>
      <c r="K528" s="274" t="s">
        <v>5</v>
      </c>
      <c r="L528" s="22"/>
      <c r="M528" s="22"/>
    </row>
    <row r="529" spans="1:13" s="21" customFormat="1" ht="15" customHeight="1">
      <c r="A529" s="274" t="s">
        <v>5</v>
      </c>
      <c r="B529" s="275" t="s">
        <v>125</v>
      </c>
      <c r="C529" s="276" t="s">
        <v>552</v>
      </c>
      <c r="D529" s="274" t="s">
        <v>127</v>
      </c>
      <c r="E529" s="277">
        <v>826.1</v>
      </c>
      <c r="F529" s="277">
        <v>826.1</v>
      </c>
      <c r="G529" s="277">
        <v>802.72136999999998</v>
      </c>
      <c r="H529" s="280">
        <v>2007</v>
      </c>
      <c r="I529" s="281">
        <v>0.97170000000000001</v>
      </c>
      <c r="J529" s="274" t="s">
        <v>110</v>
      </c>
      <c r="K529" s="274" t="s">
        <v>5</v>
      </c>
      <c r="L529" s="22"/>
      <c r="M529" s="22"/>
    </row>
    <row r="530" spans="1:13" s="21" customFormat="1" ht="15" customHeight="1">
      <c r="A530" s="274" t="s">
        <v>58</v>
      </c>
      <c r="B530" s="275" t="s">
        <v>140</v>
      </c>
      <c r="C530" s="276" t="s">
        <v>553</v>
      </c>
      <c r="D530" s="274" t="s">
        <v>131</v>
      </c>
      <c r="E530" s="277">
        <v>402</v>
      </c>
      <c r="F530" s="277">
        <v>0</v>
      </c>
      <c r="G530" s="277">
        <v>204.96000000000004</v>
      </c>
      <c r="H530" s="280">
        <v>2019</v>
      </c>
      <c r="I530" s="281">
        <v>0.50985074626865678</v>
      </c>
      <c r="J530" s="274" t="s">
        <v>138</v>
      </c>
      <c r="K530" s="274" t="s">
        <v>700</v>
      </c>
      <c r="L530" s="22"/>
      <c r="M530" s="22"/>
    </row>
    <row r="531" spans="1:13" s="21" customFormat="1" ht="15" customHeight="1">
      <c r="A531" s="274" t="s">
        <v>67</v>
      </c>
      <c r="B531" s="275" t="s">
        <v>93</v>
      </c>
      <c r="C531" s="276" t="s">
        <v>554</v>
      </c>
      <c r="D531" s="274" t="s">
        <v>657</v>
      </c>
      <c r="E531" s="277">
        <v>2.35</v>
      </c>
      <c r="F531" s="277">
        <v>2.35</v>
      </c>
      <c r="G531" s="277">
        <v>1.612805</v>
      </c>
      <c r="H531" s="274">
        <v>2020</v>
      </c>
      <c r="I531" s="275">
        <v>0.68630000000000002</v>
      </c>
      <c r="J531" s="274" t="s">
        <v>110</v>
      </c>
      <c r="K531" s="274" t="s">
        <v>700</v>
      </c>
      <c r="L531" s="22"/>
      <c r="M531" s="22"/>
    </row>
    <row r="532" spans="1:13" s="22" customFormat="1" ht="15" customHeight="1">
      <c r="A532" s="274" t="s">
        <v>52</v>
      </c>
      <c r="B532" s="275" t="s">
        <v>145</v>
      </c>
      <c r="C532" s="276" t="s">
        <v>555</v>
      </c>
      <c r="D532" s="274" t="s">
        <v>131</v>
      </c>
      <c r="E532" s="277">
        <v>237.6</v>
      </c>
      <c r="F532" s="277">
        <v>237.6</v>
      </c>
      <c r="G532" s="277">
        <v>237.6</v>
      </c>
      <c r="H532" s="280">
        <v>1975</v>
      </c>
      <c r="I532" s="281">
        <v>1</v>
      </c>
      <c r="J532" s="274" t="s">
        <v>110</v>
      </c>
      <c r="K532" s="274" t="s">
        <v>3</v>
      </c>
    </row>
    <row r="533" spans="1:13" s="21" customFormat="1" ht="15" customHeight="1">
      <c r="A533" s="274" t="s">
        <v>4</v>
      </c>
      <c r="B533" s="275" t="s">
        <v>334</v>
      </c>
      <c r="C533" s="276" t="s">
        <v>40</v>
      </c>
      <c r="D533" s="274" t="s">
        <v>162</v>
      </c>
      <c r="E533" s="277">
        <v>1198</v>
      </c>
      <c r="F533" s="277">
        <v>1198</v>
      </c>
      <c r="G533" s="277">
        <v>958.40000000000009</v>
      </c>
      <c r="H533" s="274">
        <v>1995</v>
      </c>
      <c r="I533" s="275">
        <v>0.8</v>
      </c>
      <c r="J533" s="274" t="s">
        <v>110</v>
      </c>
      <c r="K533" s="274" t="s">
        <v>4</v>
      </c>
      <c r="L533" s="22"/>
      <c r="M533" s="22"/>
    </row>
    <row r="534" spans="1:13" s="21" customFormat="1" ht="15" customHeight="1">
      <c r="A534" s="274" t="s">
        <v>51</v>
      </c>
      <c r="B534" s="275" t="s">
        <v>277</v>
      </c>
      <c r="C534" s="276" t="s">
        <v>556</v>
      </c>
      <c r="D534" s="274" t="s">
        <v>71</v>
      </c>
      <c r="E534" s="277">
        <v>234</v>
      </c>
      <c r="F534" s="277">
        <v>0</v>
      </c>
      <c r="G534" s="277">
        <v>117.14</v>
      </c>
      <c r="H534" s="280" t="s">
        <v>160</v>
      </c>
      <c r="I534" s="281">
        <v>0.5</v>
      </c>
      <c r="J534" s="274" t="s">
        <v>138</v>
      </c>
      <c r="K534" s="274" t="s">
        <v>3</v>
      </c>
      <c r="L534" s="22"/>
      <c r="M534" s="22"/>
    </row>
    <row r="535" spans="1:13" s="21" customFormat="1" ht="15" customHeight="1">
      <c r="A535" s="274" t="s">
        <v>378</v>
      </c>
      <c r="B535" s="275" t="s">
        <v>145</v>
      </c>
      <c r="C535" s="276" t="s">
        <v>795</v>
      </c>
      <c r="D535" s="274" t="s">
        <v>131</v>
      </c>
      <c r="E535" s="277">
        <v>15</v>
      </c>
      <c r="F535" s="277">
        <v>15</v>
      </c>
      <c r="G535" s="277">
        <v>15</v>
      </c>
      <c r="H535" s="278" t="s">
        <v>160</v>
      </c>
      <c r="I535" s="279">
        <v>1</v>
      </c>
      <c r="J535" s="274" t="s">
        <v>110</v>
      </c>
      <c r="K535" s="274" t="s">
        <v>159</v>
      </c>
      <c r="L535" s="22"/>
      <c r="M535" s="22"/>
    </row>
    <row r="536" spans="1:13" s="21" customFormat="1" ht="15" customHeight="1">
      <c r="A536" s="274" t="s">
        <v>67</v>
      </c>
      <c r="B536" s="275" t="s">
        <v>93</v>
      </c>
      <c r="C536" s="276" t="s">
        <v>557</v>
      </c>
      <c r="D536" s="274" t="s">
        <v>657</v>
      </c>
      <c r="E536" s="277">
        <v>6.8</v>
      </c>
      <c r="F536" s="277">
        <v>6.8</v>
      </c>
      <c r="G536" s="277">
        <v>4.6668399999999997</v>
      </c>
      <c r="H536" s="280">
        <v>2014</v>
      </c>
      <c r="I536" s="281">
        <v>0.68630000000000002</v>
      </c>
      <c r="J536" s="274" t="s">
        <v>110</v>
      </c>
      <c r="K536" s="274" t="s">
        <v>700</v>
      </c>
      <c r="L536" s="22"/>
      <c r="M536" s="22"/>
    </row>
    <row r="537" spans="1:13" s="21" customFormat="1" ht="15" customHeight="1">
      <c r="A537" s="274" t="s">
        <v>67</v>
      </c>
      <c r="B537" s="275" t="s">
        <v>93</v>
      </c>
      <c r="C537" s="276" t="s">
        <v>796</v>
      </c>
      <c r="D537" s="274" t="s">
        <v>657</v>
      </c>
      <c r="E537" s="277">
        <v>6</v>
      </c>
      <c r="F537" s="277">
        <v>6</v>
      </c>
      <c r="G537" s="277">
        <v>2.1000779999999999</v>
      </c>
      <c r="H537" s="280">
        <v>2025</v>
      </c>
      <c r="I537" s="281">
        <v>0.35001300000000002</v>
      </c>
      <c r="J537" s="274" t="s">
        <v>110</v>
      </c>
      <c r="K537" s="274" t="s">
        <v>700</v>
      </c>
      <c r="L537" s="22"/>
      <c r="M537" s="22"/>
    </row>
    <row r="538" spans="1:13" s="21" customFormat="1" ht="15" customHeight="1">
      <c r="A538" s="274" t="s">
        <v>224</v>
      </c>
      <c r="B538" s="275" t="s">
        <v>93</v>
      </c>
      <c r="C538" s="276" t="s">
        <v>558</v>
      </c>
      <c r="D538" s="274" t="s">
        <v>657</v>
      </c>
      <c r="E538" s="277">
        <v>2.2000000000000002</v>
      </c>
      <c r="F538" s="277">
        <v>2.2000000000000002</v>
      </c>
      <c r="G538" s="277">
        <v>1.5098600000000002</v>
      </c>
      <c r="H538" s="274">
        <v>2018</v>
      </c>
      <c r="I538" s="275">
        <v>0.68630000000000002</v>
      </c>
      <c r="J538" s="274" t="s">
        <v>110</v>
      </c>
      <c r="K538" s="274" t="s">
        <v>700</v>
      </c>
      <c r="L538" s="22"/>
      <c r="M538" s="22"/>
    </row>
    <row r="539" spans="1:13" s="21" customFormat="1" ht="15" customHeight="1">
      <c r="A539" s="274" t="s">
        <v>67</v>
      </c>
      <c r="B539" s="275" t="s">
        <v>93</v>
      </c>
      <c r="C539" s="276" t="s">
        <v>559</v>
      </c>
      <c r="D539" s="274" t="s">
        <v>657</v>
      </c>
      <c r="E539" s="277">
        <v>6.9</v>
      </c>
      <c r="F539" s="277">
        <v>6.9</v>
      </c>
      <c r="G539" s="277">
        <v>4.7354700000000003</v>
      </c>
      <c r="H539" s="280">
        <v>2020</v>
      </c>
      <c r="I539" s="281">
        <v>0.68630000000000002</v>
      </c>
      <c r="J539" s="274" t="s">
        <v>110</v>
      </c>
      <c r="K539" s="274" t="s">
        <v>700</v>
      </c>
      <c r="L539" s="22"/>
      <c r="M539" s="22"/>
    </row>
    <row r="540" spans="1:13" s="21" customFormat="1" ht="15" customHeight="1">
      <c r="A540" s="274" t="s">
        <v>52</v>
      </c>
      <c r="B540" s="275" t="s">
        <v>145</v>
      </c>
      <c r="C540" s="276" t="s">
        <v>560</v>
      </c>
      <c r="D540" s="274" t="s">
        <v>162</v>
      </c>
      <c r="E540" s="277">
        <v>1335</v>
      </c>
      <c r="F540" s="277">
        <v>1335</v>
      </c>
      <c r="G540" s="277">
        <v>1335</v>
      </c>
      <c r="H540" s="280">
        <v>1986</v>
      </c>
      <c r="I540" s="281">
        <v>1</v>
      </c>
      <c r="J540" s="274" t="s">
        <v>110</v>
      </c>
      <c r="K540" s="274" t="s">
        <v>3</v>
      </c>
      <c r="L540" s="22"/>
      <c r="M540" s="22"/>
    </row>
    <row r="541" spans="1:13" s="21" customFormat="1" ht="15" customHeight="1">
      <c r="A541" s="274" t="s">
        <v>52</v>
      </c>
      <c r="B541" s="275" t="s">
        <v>145</v>
      </c>
      <c r="C541" s="276" t="s">
        <v>561</v>
      </c>
      <c r="D541" s="274" t="s">
        <v>162</v>
      </c>
      <c r="E541" s="277">
        <v>1335</v>
      </c>
      <c r="F541" s="277">
        <v>1335</v>
      </c>
      <c r="G541" s="277">
        <v>1335</v>
      </c>
      <c r="H541" s="274">
        <v>1987</v>
      </c>
      <c r="I541" s="275">
        <v>1</v>
      </c>
      <c r="J541" s="274" t="s">
        <v>110</v>
      </c>
      <c r="K541" s="274" t="s">
        <v>3</v>
      </c>
      <c r="L541" s="22"/>
      <c r="M541" s="22"/>
    </row>
    <row r="542" spans="1:13" s="92" customFormat="1" ht="15" customHeight="1">
      <c r="A542" s="274" t="s">
        <v>52</v>
      </c>
      <c r="B542" s="275" t="s">
        <v>145</v>
      </c>
      <c r="C542" s="276" t="s">
        <v>562</v>
      </c>
      <c r="D542" s="274" t="s">
        <v>162</v>
      </c>
      <c r="E542" s="277">
        <v>915</v>
      </c>
      <c r="F542" s="277">
        <v>915</v>
      </c>
      <c r="G542" s="277">
        <v>915</v>
      </c>
      <c r="H542" s="280">
        <v>1983</v>
      </c>
      <c r="I542" s="281">
        <v>1</v>
      </c>
      <c r="J542" s="274" t="s">
        <v>110</v>
      </c>
      <c r="K542" s="274" t="s">
        <v>3</v>
      </c>
      <c r="L542" s="90"/>
      <c r="M542" s="90"/>
    </row>
    <row r="543" spans="1:13" s="21" customFormat="1" ht="15" customHeight="1">
      <c r="A543" s="274" t="s">
        <v>52</v>
      </c>
      <c r="B543" s="275" t="s">
        <v>145</v>
      </c>
      <c r="C543" s="276" t="s">
        <v>563</v>
      </c>
      <c r="D543" s="274" t="s">
        <v>162</v>
      </c>
      <c r="E543" s="277">
        <v>915</v>
      </c>
      <c r="F543" s="277">
        <v>915</v>
      </c>
      <c r="G543" s="277">
        <v>915</v>
      </c>
      <c r="H543" s="274">
        <v>1983</v>
      </c>
      <c r="I543" s="275">
        <v>1</v>
      </c>
      <c r="J543" s="274" t="s">
        <v>110</v>
      </c>
      <c r="K543" s="274" t="s">
        <v>3</v>
      </c>
      <c r="L543" s="22"/>
      <c r="M543" s="22"/>
    </row>
    <row r="544" spans="1:13" s="21" customFormat="1" ht="15" customHeight="1">
      <c r="A544" s="274" t="s">
        <v>5</v>
      </c>
      <c r="B544" s="275" t="s">
        <v>108</v>
      </c>
      <c r="C544" s="276" t="s">
        <v>564</v>
      </c>
      <c r="D544" s="274" t="s">
        <v>71</v>
      </c>
      <c r="E544" s="277">
        <v>0.92879999999999996</v>
      </c>
      <c r="F544" s="277">
        <v>0.92879999999999996</v>
      </c>
      <c r="G544" s="277">
        <v>0.46031327999999999</v>
      </c>
      <c r="H544" s="280">
        <v>2010</v>
      </c>
      <c r="I544" s="281">
        <v>0.49559999999999998</v>
      </c>
      <c r="J544" s="274" t="s">
        <v>110</v>
      </c>
      <c r="K544" s="274" t="s">
        <v>5</v>
      </c>
      <c r="L544" s="22"/>
      <c r="M544" s="22"/>
    </row>
    <row r="545" spans="1:13" s="21" customFormat="1" ht="15" customHeight="1">
      <c r="A545" s="274" t="s">
        <v>419</v>
      </c>
      <c r="B545" s="275" t="s">
        <v>145</v>
      </c>
      <c r="C545" s="276" t="s">
        <v>565</v>
      </c>
      <c r="D545" s="274" t="s">
        <v>260</v>
      </c>
      <c r="E545" s="277">
        <v>20.1666666666667</v>
      </c>
      <c r="F545" s="277">
        <v>20.1666666666667</v>
      </c>
      <c r="G545" s="277">
        <v>20.1666666666667</v>
      </c>
      <c r="H545" s="274" t="s">
        <v>160</v>
      </c>
      <c r="I545" s="275">
        <v>1</v>
      </c>
      <c r="J545" s="274" t="s">
        <v>110</v>
      </c>
      <c r="K545" s="274" t="s">
        <v>159</v>
      </c>
      <c r="L545" s="22"/>
      <c r="M545" s="22"/>
    </row>
    <row r="546" spans="1:13" s="21" customFormat="1" ht="15" customHeight="1">
      <c r="A546" s="274" t="s">
        <v>67</v>
      </c>
      <c r="B546" s="275" t="s">
        <v>93</v>
      </c>
      <c r="C546" s="276" t="s">
        <v>566</v>
      </c>
      <c r="D546" s="274" t="s">
        <v>657</v>
      </c>
      <c r="E546" s="277">
        <v>3.4</v>
      </c>
      <c r="F546" s="277">
        <v>3.4</v>
      </c>
      <c r="G546" s="277">
        <v>2.3334199999999998</v>
      </c>
      <c r="H546" s="280">
        <v>2013</v>
      </c>
      <c r="I546" s="281">
        <v>0.68630000000000002</v>
      </c>
      <c r="J546" s="274" t="s">
        <v>110</v>
      </c>
      <c r="K546" s="274" t="s">
        <v>700</v>
      </c>
      <c r="L546" s="22"/>
      <c r="M546" s="22"/>
    </row>
    <row r="547" spans="1:13" s="21" customFormat="1" ht="15" customHeight="1">
      <c r="A547" s="274" t="s">
        <v>52</v>
      </c>
      <c r="B547" s="275" t="s">
        <v>145</v>
      </c>
      <c r="C547" s="276" t="s">
        <v>567</v>
      </c>
      <c r="D547" s="274" t="s">
        <v>131</v>
      </c>
      <c r="E547" s="277">
        <v>149.24</v>
      </c>
      <c r="F547" s="277">
        <v>149.24</v>
      </c>
      <c r="G547" s="277">
        <v>149.24</v>
      </c>
      <c r="H547" s="274">
        <v>1969</v>
      </c>
      <c r="I547" s="275">
        <v>1</v>
      </c>
      <c r="J547" s="274" t="s">
        <v>110</v>
      </c>
      <c r="K547" s="274" t="s">
        <v>3</v>
      </c>
      <c r="L547" s="22"/>
      <c r="M547" s="22"/>
    </row>
    <row r="548" spans="1:13" s="21" customFormat="1" ht="15" customHeight="1">
      <c r="A548" s="274" t="s">
        <v>67</v>
      </c>
      <c r="B548" s="275" t="s">
        <v>93</v>
      </c>
      <c r="C548" s="276" t="s">
        <v>568</v>
      </c>
      <c r="D548" s="274" t="s">
        <v>657</v>
      </c>
      <c r="E548" s="277">
        <v>3</v>
      </c>
      <c r="F548" s="277">
        <v>3</v>
      </c>
      <c r="G548" s="277">
        <v>1.0500389999999999</v>
      </c>
      <c r="H548" s="278">
        <v>2022</v>
      </c>
      <c r="I548" s="279">
        <v>0.35001300000000002</v>
      </c>
      <c r="J548" s="274" t="s">
        <v>110</v>
      </c>
      <c r="K548" s="274" t="s">
        <v>700</v>
      </c>
      <c r="L548" s="22"/>
      <c r="M548" s="22"/>
    </row>
    <row r="549" spans="1:13" s="20" customFormat="1" ht="15" customHeight="1">
      <c r="A549" s="274" t="s">
        <v>5</v>
      </c>
      <c r="B549" s="275" t="s">
        <v>117</v>
      </c>
      <c r="C549" s="276" t="s">
        <v>569</v>
      </c>
      <c r="D549" s="274" t="s">
        <v>2</v>
      </c>
      <c r="E549" s="277">
        <v>10</v>
      </c>
      <c r="F549" s="277">
        <v>10</v>
      </c>
      <c r="G549" s="277">
        <v>9.7170000000000005</v>
      </c>
      <c r="H549" s="274">
        <v>2000</v>
      </c>
      <c r="I549" s="275">
        <v>0.97170000000000001</v>
      </c>
      <c r="J549" s="274" t="s">
        <v>110</v>
      </c>
      <c r="K549" s="274" t="s">
        <v>5</v>
      </c>
      <c r="L549" s="23"/>
      <c r="M549" s="23"/>
    </row>
    <row r="550" spans="1:13" s="20" customFormat="1" ht="15" customHeight="1">
      <c r="A550" s="274" t="s">
        <v>52</v>
      </c>
      <c r="B550" s="275" t="s">
        <v>145</v>
      </c>
      <c r="C550" s="276" t="s">
        <v>797</v>
      </c>
      <c r="D550" s="274" t="s">
        <v>131</v>
      </c>
      <c r="E550" s="277">
        <v>690</v>
      </c>
      <c r="F550" s="277">
        <v>690</v>
      </c>
      <c r="G550" s="277">
        <v>690</v>
      </c>
      <c r="H550" s="274">
        <v>1987</v>
      </c>
      <c r="I550" s="275">
        <v>1</v>
      </c>
      <c r="J550" s="274" t="s">
        <v>110</v>
      </c>
      <c r="K550" s="274" t="s">
        <v>3</v>
      </c>
      <c r="L550" s="23"/>
      <c r="M550" s="23"/>
    </row>
    <row r="551" spans="1:13" s="20" customFormat="1" ht="15" customHeight="1">
      <c r="A551" s="274" t="s">
        <v>5</v>
      </c>
      <c r="B551" s="275" t="s">
        <v>108</v>
      </c>
      <c r="C551" s="276" t="s">
        <v>570</v>
      </c>
      <c r="D551" s="274" t="s">
        <v>71</v>
      </c>
      <c r="E551" s="277">
        <v>0.96899999999999997</v>
      </c>
      <c r="F551" s="277">
        <v>0.96899999999999997</v>
      </c>
      <c r="G551" s="277">
        <v>0.48023639999999995</v>
      </c>
      <c r="H551" s="280">
        <v>2011</v>
      </c>
      <c r="I551" s="281">
        <v>0.49559999999999998</v>
      </c>
      <c r="J551" s="274" t="s">
        <v>110</v>
      </c>
      <c r="K551" s="274" t="s">
        <v>5</v>
      </c>
      <c r="L551" s="23"/>
      <c r="M551" s="23"/>
    </row>
    <row r="552" spans="1:13" s="20" customFormat="1" ht="15" customHeight="1">
      <c r="A552" s="274" t="s">
        <v>60</v>
      </c>
      <c r="B552" s="275" t="s">
        <v>571</v>
      </c>
      <c r="C552" s="276" t="s">
        <v>572</v>
      </c>
      <c r="D552" s="274" t="s">
        <v>162</v>
      </c>
      <c r="E552" s="277">
        <v>1750</v>
      </c>
      <c r="F552" s="277">
        <v>0</v>
      </c>
      <c r="G552" s="277">
        <v>525</v>
      </c>
      <c r="H552" s="280">
        <v>2018</v>
      </c>
      <c r="I552" s="281">
        <v>0.3</v>
      </c>
      <c r="J552" s="274" t="s">
        <v>138</v>
      </c>
      <c r="K552" s="274" t="s">
        <v>701</v>
      </c>
      <c r="L552" s="23"/>
      <c r="M552" s="23"/>
    </row>
    <row r="553" spans="1:13" s="20" customFormat="1" ht="15" customHeight="1">
      <c r="A553" s="274" t="s">
        <v>60</v>
      </c>
      <c r="B553" s="275" t="s">
        <v>571</v>
      </c>
      <c r="C553" s="276" t="s">
        <v>573</v>
      </c>
      <c r="D553" s="274" t="s">
        <v>162</v>
      </c>
      <c r="E553" s="277">
        <v>1750</v>
      </c>
      <c r="F553" s="277">
        <v>0</v>
      </c>
      <c r="G553" s="277">
        <v>525</v>
      </c>
      <c r="H553" s="274">
        <v>2019</v>
      </c>
      <c r="I553" s="275">
        <v>0.3</v>
      </c>
      <c r="J553" s="274" t="s">
        <v>138</v>
      </c>
      <c r="K553" s="274" t="s">
        <v>701</v>
      </c>
      <c r="L553" s="23"/>
      <c r="M553" s="23"/>
    </row>
    <row r="554" spans="1:13" customFormat="1" ht="15" customHeight="1">
      <c r="A554" s="274" t="s">
        <v>361</v>
      </c>
      <c r="B554" s="275" t="s">
        <v>145</v>
      </c>
      <c r="C554" s="276" t="s">
        <v>798</v>
      </c>
      <c r="D554" s="274" t="s">
        <v>131</v>
      </c>
      <c r="E554" s="277">
        <v>41.873999999999995</v>
      </c>
      <c r="F554" s="277">
        <v>41.872999999999998</v>
      </c>
      <c r="G554" s="277">
        <v>41.872999999999998</v>
      </c>
      <c r="H554" s="274" t="s">
        <v>160</v>
      </c>
      <c r="I554" s="275">
        <v>1</v>
      </c>
      <c r="J554" s="274" t="s">
        <v>110</v>
      </c>
      <c r="K554" s="274" t="s">
        <v>159</v>
      </c>
      <c r="L554" s="28"/>
      <c r="M554" s="28"/>
    </row>
    <row r="555" spans="1:13" customFormat="1" ht="15" customHeight="1">
      <c r="A555" s="274" t="s">
        <v>5</v>
      </c>
      <c r="B555" s="275" t="s">
        <v>108</v>
      </c>
      <c r="C555" s="276" t="s">
        <v>574</v>
      </c>
      <c r="D555" s="274" t="s">
        <v>71</v>
      </c>
      <c r="E555" s="277">
        <v>0.95799999999999996</v>
      </c>
      <c r="F555" s="277">
        <v>0.95799999999999996</v>
      </c>
      <c r="G555" s="277">
        <v>0.47478479999999995</v>
      </c>
      <c r="H555" s="280">
        <v>2012</v>
      </c>
      <c r="I555" s="281">
        <v>0.49559999999999998</v>
      </c>
      <c r="J555" s="274" t="s">
        <v>110</v>
      </c>
      <c r="K555" s="274" t="s">
        <v>5</v>
      </c>
      <c r="L555" s="28"/>
      <c r="M555" s="28"/>
    </row>
    <row r="556" spans="1:13" customFormat="1" ht="15" customHeight="1">
      <c r="A556" s="274" t="s">
        <v>5</v>
      </c>
      <c r="B556" s="275" t="s">
        <v>125</v>
      </c>
      <c r="C556" s="276" t="s">
        <v>575</v>
      </c>
      <c r="D556" s="274" t="s">
        <v>657</v>
      </c>
      <c r="E556" s="277">
        <v>0.02</v>
      </c>
      <c r="F556" s="277">
        <v>1.6E-2</v>
      </c>
      <c r="G556" s="277">
        <v>1.9434E-2</v>
      </c>
      <c r="H556" s="274">
        <v>2006</v>
      </c>
      <c r="I556" s="275">
        <v>0.97170000000000001</v>
      </c>
      <c r="J556" s="274" t="s">
        <v>110</v>
      </c>
      <c r="K556" s="274" t="s">
        <v>5</v>
      </c>
      <c r="L556" s="28"/>
      <c r="M556" s="28"/>
    </row>
    <row r="557" spans="1:13" customFormat="1" ht="15" customHeight="1">
      <c r="A557" s="274" t="s">
        <v>5</v>
      </c>
      <c r="B557" s="275" t="s">
        <v>133</v>
      </c>
      <c r="C557" s="276" t="s">
        <v>576</v>
      </c>
      <c r="D557" s="274" t="s">
        <v>71</v>
      </c>
      <c r="E557" s="277">
        <v>1</v>
      </c>
      <c r="F557" s="277">
        <v>1</v>
      </c>
      <c r="G557" s="277">
        <v>0.49559999999999998</v>
      </c>
      <c r="H557" s="280">
        <v>2011</v>
      </c>
      <c r="I557" s="281">
        <v>0.49559999999999998</v>
      </c>
      <c r="J557" s="274" t="s">
        <v>110</v>
      </c>
      <c r="K557" s="274" t="s">
        <v>5</v>
      </c>
      <c r="L557" s="28"/>
      <c r="M557" s="28"/>
    </row>
    <row r="558" spans="1:13" customFormat="1" ht="15" customHeight="1">
      <c r="A558" s="274" t="s">
        <v>5</v>
      </c>
      <c r="B558" s="275" t="s">
        <v>125</v>
      </c>
      <c r="C558" s="276" t="s">
        <v>577</v>
      </c>
      <c r="D558" s="274" t="s">
        <v>127</v>
      </c>
      <c r="E558" s="277">
        <v>88.1</v>
      </c>
      <c r="F558" s="277">
        <v>88.1</v>
      </c>
      <c r="G558" s="277">
        <v>85.606769999999997</v>
      </c>
      <c r="H558" s="274">
        <v>2001</v>
      </c>
      <c r="I558" s="275">
        <v>0.97170000000000001</v>
      </c>
      <c r="J558" s="274" t="s">
        <v>110</v>
      </c>
      <c r="K558" s="274" t="s">
        <v>5</v>
      </c>
      <c r="L558" s="28"/>
      <c r="M558" s="28"/>
    </row>
    <row r="559" spans="1:13" customFormat="1" ht="15" customHeight="1">
      <c r="A559" s="274" t="s">
        <v>5</v>
      </c>
      <c r="B559" s="275" t="s">
        <v>108</v>
      </c>
      <c r="C559" s="276" t="s">
        <v>578</v>
      </c>
      <c r="D559" s="274" t="s">
        <v>71</v>
      </c>
      <c r="E559" s="277">
        <v>1.9</v>
      </c>
      <c r="F559" s="277">
        <v>1.9</v>
      </c>
      <c r="G559" s="277">
        <v>0.94163999999999992</v>
      </c>
      <c r="H559" s="280">
        <v>2010</v>
      </c>
      <c r="I559" s="281">
        <v>0.49559999999999998</v>
      </c>
      <c r="J559" s="274" t="s">
        <v>110</v>
      </c>
      <c r="K559" s="274" t="s">
        <v>5</v>
      </c>
      <c r="L559" s="28"/>
      <c r="M559" s="28"/>
    </row>
    <row r="560" spans="1:13" customFormat="1" ht="15" customHeight="1">
      <c r="A560" s="274" t="s">
        <v>67</v>
      </c>
      <c r="B560" s="275" t="s">
        <v>93</v>
      </c>
      <c r="C560" s="276" t="s">
        <v>579</v>
      </c>
      <c r="D560" s="274" t="s">
        <v>657</v>
      </c>
      <c r="E560" s="277">
        <v>14.35</v>
      </c>
      <c r="F560" s="277">
        <v>14.35</v>
      </c>
      <c r="G560" s="277">
        <v>9.8484049999999996</v>
      </c>
      <c r="H560" s="274">
        <v>2015</v>
      </c>
      <c r="I560" s="275">
        <v>0.68630000000000002</v>
      </c>
      <c r="J560" s="274" t="s">
        <v>110</v>
      </c>
      <c r="K560" s="274" t="s">
        <v>700</v>
      </c>
      <c r="L560" s="28"/>
      <c r="M560" s="28"/>
    </row>
    <row r="561" spans="1:13" s="20" customFormat="1" ht="15" customHeight="1">
      <c r="A561" s="274" t="s">
        <v>5</v>
      </c>
      <c r="B561" s="275" t="s">
        <v>108</v>
      </c>
      <c r="C561" s="276" t="s">
        <v>580</v>
      </c>
      <c r="D561" s="274" t="s">
        <v>71</v>
      </c>
      <c r="E561" s="277">
        <v>2.2360000000000002</v>
      </c>
      <c r="F561" s="277">
        <v>2.2360000000000002</v>
      </c>
      <c r="G561" s="277">
        <v>1.1081616000000001</v>
      </c>
      <c r="H561" s="280">
        <v>2010</v>
      </c>
      <c r="I561" s="281">
        <v>0.49559999999999998</v>
      </c>
      <c r="J561" s="274" t="s">
        <v>110</v>
      </c>
      <c r="K561" s="274" t="s">
        <v>5</v>
      </c>
      <c r="L561" s="23"/>
      <c r="M561" s="23"/>
    </row>
    <row r="562" spans="1:13" s="20" customFormat="1" ht="15" customHeight="1">
      <c r="A562" s="274" t="s">
        <v>67</v>
      </c>
      <c r="B562" s="275" t="s">
        <v>93</v>
      </c>
      <c r="C562" s="276" t="s">
        <v>581</v>
      </c>
      <c r="D562" s="274" t="s">
        <v>162</v>
      </c>
      <c r="E562" s="277">
        <v>105.8</v>
      </c>
      <c r="F562" s="277">
        <v>105.8</v>
      </c>
      <c r="G562" s="277">
        <v>72.61054</v>
      </c>
      <c r="H562" s="274">
        <v>1985</v>
      </c>
      <c r="I562" s="275">
        <v>0.68630000000000002</v>
      </c>
      <c r="J562" s="274" t="s">
        <v>110</v>
      </c>
      <c r="K562" s="274" t="s">
        <v>700</v>
      </c>
      <c r="L562" s="23"/>
      <c r="M562" s="23"/>
    </row>
    <row r="563" spans="1:13" s="20" customFormat="1" ht="15" customHeight="1">
      <c r="A563" s="274" t="s">
        <v>67</v>
      </c>
      <c r="B563" s="275" t="s">
        <v>93</v>
      </c>
      <c r="C563" s="276" t="s">
        <v>582</v>
      </c>
      <c r="D563" s="274" t="s">
        <v>657</v>
      </c>
      <c r="E563" s="277">
        <v>10.35</v>
      </c>
      <c r="F563" s="277">
        <v>10.35</v>
      </c>
      <c r="G563" s="277">
        <v>7.103205</v>
      </c>
      <c r="H563" s="280">
        <v>2020</v>
      </c>
      <c r="I563" s="281">
        <v>0.68630000000000002</v>
      </c>
      <c r="J563" s="274" t="s">
        <v>110</v>
      </c>
      <c r="K563" s="274" t="s">
        <v>700</v>
      </c>
      <c r="L563" s="23"/>
      <c r="M563" s="23"/>
    </row>
    <row r="564" spans="1:13" s="20" customFormat="1" ht="15" customHeight="1">
      <c r="A564" s="274" t="s">
        <v>378</v>
      </c>
      <c r="B564" s="275" t="s">
        <v>145</v>
      </c>
      <c r="C564" s="276" t="s">
        <v>799</v>
      </c>
      <c r="D564" s="274" t="s">
        <v>131</v>
      </c>
      <c r="E564" s="277">
        <v>20.100000000000001</v>
      </c>
      <c r="F564" s="277">
        <v>20.100000000000001</v>
      </c>
      <c r="G564" s="277">
        <v>20.100000000000001</v>
      </c>
      <c r="H564" s="278" t="s">
        <v>160</v>
      </c>
      <c r="I564" s="279">
        <v>1</v>
      </c>
      <c r="J564" s="274" t="s">
        <v>110</v>
      </c>
      <c r="K564" s="274" t="s">
        <v>159</v>
      </c>
      <c r="L564" s="23"/>
      <c r="M564" s="23"/>
    </row>
    <row r="565" spans="1:13" s="20" customFormat="1" ht="15">
      <c r="A565" s="274" t="s">
        <v>4</v>
      </c>
      <c r="B565" s="275" t="s">
        <v>334</v>
      </c>
      <c r="C565" s="276" t="s">
        <v>35</v>
      </c>
      <c r="D565" s="274" t="s">
        <v>162</v>
      </c>
      <c r="E565" s="277">
        <v>1200</v>
      </c>
      <c r="F565" s="277">
        <v>1200</v>
      </c>
      <c r="G565" s="277">
        <v>960</v>
      </c>
      <c r="H565" s="280">
        <v>1988</v>
      </c>
      <c r="I565" s="281">
        <v>0.8</v>
      </c>
      <c r="J565" s="274" t="s">
        <v>110</v>
      </c>
      <c r="K565" s="274" t="s">
        <v>4</v>
      </c>
      <c r="L565" s="23"/>
      <c r="M565" s="23"/>
    </row>
    <row r="566" spans="1:13" s="20" customFormat="1" ht="15">
      <c r="A566" s="274" t="s">
        <v>5</v>
      </c>
      <c r="B566" s="275" t="s">
        <v>108</v>
      </c>
      <c r="C566" s="276" t="s">
        <v>583</v>
      </c>
      <c r="D566" s="274" t="s">
        <v>71</v>
      </c>
      <c r="E566" s="277">
        <v>0.97199999999999998</v>
      </c>
      <c r="F566" s="277">
        <v>0.97199999999999998</v>
      </c>
      <c r="G566" s="277">
        <v>0.48172319999999996</v>
      </c>
      <c r="H566" s="274">
        <v>2011</v>
      </c>
      <c r="I566" s="281">
        <v>0.49559999999999998</v>
      </c>
      <c r="J566" s="274" t="s">
        <v>110</v>
      </c>
      <c r="K566" s="274" t="s">
        <v>5</v>
      </c>
      <c r="L566" s="23"/>
      <c r="M566" s="23"/>
    </row>
    <row r="567" spans="1:13" s="20" customFormat="1" ht="15">
      <c r="A567" s="311" t="s">
        <v>5</v>
      </c>
      <c r="B567" s="312" t="s">
        <v>125</v>
      </c>
      <c r="C567" s="313" t="s">
        <v>790</v>
      </c>
      <c r="D567" s="311" t="s">
        <v>2</v>
      </c>
      <c r="E567" s="314">
        <v>2.5429999999996653</v>
      </c>
      <c r="F567" s="314">
        <v>2.5429999999996653</v>
      </c>
      <c r="G567" s="314">
        <v>2.5064764999997351</v>
      </c>
      <c r="H567" s="315" t="s">
        <v>160</v>
      </c>
      <c r="I567" s="275">
        <v>0.97170000000000001</v>
      </c>
      <c r="J567" s="274" t="s">
        <v>110</v>
      </c>
      <c r="K567" s="274" t="s">
        <v>5</v>
      </c>
      <c r="L567" s="23"/>
      <c r="M567" s="23"/>
    </row>
    <row r="568" spans="1:13" s="20" customFormat="1" ht="15">
      <c r="A568" s="274" t="s">
        <v>5</v>
      </c>
      <c r="B568" s="275" t="s">
        <v>125</v>
      </c>
      <c r="C568" s="276" t="s">
        <v>584</v>
      </c>
      <c r="D568" s="274" t="s">
        <v>127</v>
      </c>
      <c r="E568" s="277">
        <v>830.2</v>
      </c>
      <c r="F568" s="277">
        <v>830.2</v>
      </c>
      <c r="G568" s="277">
        <v>806.70534000000009</v>
      </c>
      <c r="H568" s="280">
        <v>2006</v>
      </c>
      <c r="I568" s="281">
        <v>0.97170000000000001</v>
      </c>
      <c r="J568" s="274" t="s">
        <v>110</v>
      </c>
      <c r="K568" s="274" t="s">
        <v>5</v>
      </c>
      <c r="L568" s="23"/>
      <c r="M568" s="23"/>
    </row>
    <row r="569" spans="1:13" s="20" customFormat="1" ht="15">
      <c r="A569" s="274" t="s">
        <v>5</v>
      </c>
      <c r="B569" s="275" t="s">
        <v>125</v>
      </c>
      <c r="C569" s="276" t="s">
        <v>585</v>
      </c>
      <c r="D569" s="274" t="s">
        <v>131</v>
      </c>
      <c r="E569" s="277">
        <v>27.87</v>
      </c>
      <c r="F569" s="277">
        <v>27.87</v>
      </c>
      <c r="G569" s="277">
        <v>27.081279000000002</v>
      </c>
      <c r="H569" s="274" t="s">
        <v>586</v>
      </c>
      <c r="I569" s="275">
        <v>0.97170000000000001</v>
      </c>
      <c r="J569" s="274" t="s">
        <v>110</v>
      </c>
      <c r="K569" s="274" t="s">
        <v>5</v>
      </c>
      <c r="L569" s="23"/>
      <c r="M569" s="23"/>
    </row>
    <row r="570" spans="1:13" s="23" customFormat="1" ht="15">
      <c r="A570" s="274" t="s">
        <v>67</v>
      </c>
      <c r="B570" s="275" t="s">
        <v>93</v>
      </c>
      <c r="C570" s="276" t="s">
        <v>587</v>
      </c>
      <c r="D570" s="274" t="s">
        <v>657</v>
      </c>
      <c r="E570" s="277">
        <v>17.600000000000001</v>
      </c>
      <c r="F570" s="277">
        <v>17.600000000000001</v>
      </c>
      <c r="G570" s="277">
        <v>6.1602288000000005</v>
      </c>
      <c r="H570" s="274">
        <v>2017</v>
      </c>
      <c r="I570" s="275">
        <v>0.35001300000000002</v>
      </c>
      <c r="J570" s="274" t="s">
        <v>110</v>
      </c>
      <c r="K570" s="274" t="s">
        <v>700</v>
      </c>
    </row>
    <row r="571" spans="1:13" s="26" customFormat="1" ht="15">
      <c r="A571" s="274" t="s">
        <v>67</v>
      </c>
      <c r="B571" s="275" t="s">
        <v>93</v>
      </c>
      <c r="C571" s="276" t="s">
        <v>588</v>
      </c>
      <c r="D571" s="274" t="s">
        <v>657</v>
      </c>
      <c r="E571" s="277">
        <v>2.2000000000000002</v>
      </c>
      <c r="F571" s="277">
        <v>2.2000000000000002</v>
      </c>
      <c r="G571" s="277">
        <v>0.77002860000000006</v>
      </c>
      <c r="H571" s="278">
        <v>2023</v>
      </c>
      <c r="I571" s="279">
        <v>0.35001300000000002</v>
      </c>
      <c r="J571" s="274" t="s">
        <v>110</v>
      </c>
      <c r="K571" s="274" t="s">
        <v>700</v>
      </c>
      <c r="L571" s="23"/>
      <c r="M571" s="23"/>
    </row>
    <row r="572" spans="1:13" s="20" customFormat="1" ht="15">
      <c r="A572" s="274" t="s">
        <v>67</v>
      </c>
      <c r="B572" s="275" t="s">
        <v>93</v>
      </c>
      <c r="C572" s="276" t="s">
        <v>589</v>
      </c>
      <c r="D572" s="274" t="s">
        <v>657</v>
      </c>
      <c r="E572" s="277">
        <v>3.6</v>
      </c>
      <c r="F572" s="277">
        <v>3.6</v>
      </c>
      <c r="G572" s="277">
        <v>1.2600468</v>
      </c>
      <c r="H572" s="274">
        <v>2022</v>
      </c>
      <c r="I572" s="275">
        <v>0.35001300000000002</v>
      </c>
      <c r="J572" s="274" t="s">
        <v>110</v>
      </c>
      <c r="K572" s="274" t="s">
        <v>700</v>
      </c>
      <c r="L572" s="23"/>
      <c r="M572" s="23"/>
    </row>
    <row r="573" spans="1:13" s="20" customFormat="1" ht="15">
      <c r="A573" s="274" t="s">
        <v>5</v>
      </c>
      <c r="B573" s="275" t="s">
        <v>125</v>
      </c>
      <c r="C573" s="276" t="s">
        <v>590</v>
      </c>
      <c r="D573" s="274" t="s">
        <v>131</v>
      </c>
      <c r="E573" s="277">
        <v>158.93</v>
      </c>
      <c r="F573" s="277">
        <v>0</v>
      </c>
      <c r="G573" s="277">
        <v>75.666573000000014</v>
      </c>
      <c r="H573" s="274" t="s">
        <v>591</v>
      </c>
      <c r="I573" s="275">
        <v>0.47610000000000002</v>
      </c>
      <c r="J573" s="274" t="s">
        <v>138</v>
      </c>
      <c r="K573" s="274" t="s">
        <v>5</v>
      </c>
      <c r="L573" s="23"/>
      <c r="M573" s="23"/>
    </row>
    <row r="574" spans="1:13" s="20" customFormat="1" ht="15">
      <c r="A574" s="274" t="s">
        <v>52</v>
      </c>
      <c r="B574" s="275" t="s">
        <v>145</v>
      </c>
      <c r="C574" s="276" t="s">
        <v>592</v>
      </c>
      <c r="D574" s="274" t="s">
        <v>162</v>
      </c>
      <c r="E574" s="277">
        <v>915</v>
      </c>
      <c r="F574" s="277">
        <v>915</v>
      </c>
      <c r="G574" s="277">
        <v>915</v>
      </c>
      <c r="H574" s="280">
        <v>1980</v>
      </c>
      <c r="I574" s="281">
        <v>1</v>
      </c>
      <c r="J574" s="274" t="s">
        <v>110</v>
      </c>
      <c r="K574" s="274" t="s">
        <v>3</v>
      </c>
      <c r="L574" s="23"/>
      <c r="M574" s="23"/>
    </row>
    <row r="575" spans="1:13" s="20" customFormat="1" ht="15">
      <c r="A575" s="274" t="s">
        <v>52</v>
      </c>
      <c r="B575" s="275" t="s">
        <v>145</v>
      </c>
      <c r="C575" s="276" t="s">
        <v>593</v>
      </c>
      <c r="D575" s="274" t="s">
        <v>162</v>
      </c>
      <c r="E575" s="277">
        <v>915</v>
      </c>
      <c r="F575" s="277">
        <v>915</v>
      </c>
      <c r="G575" s="277">
        <v>915</v>
      </c>
      <c r="H575" s="274">
        <v>1980</v>
      </c>
      <c r="I575" s="275">
        <v>1</v>
      </c>
      <c r="J575" s="274" t="s">
        <v>110</v>
      </c>
      <c r="K575" s="274" t="s">
        <v>3</v>
      </c>
      <c r="L575" s="23"/>
      <c r="M575" s="23"/>
    </row>
    <row r="576" spans="1:13" s="20" customFormat="1" ht="15">
      <c r="A576" s="274" t="s">
        <v>52</v>
      </c>
      <c r="B576" s="275" t="s">
        <v>145</v>
      </c>
      <c r="C576" s="276" t="s">
        <v>594</v>
      </c>
      <c r="D576" s="274" t="s">
        <v>162</v>
      </c>
      <c r="E576" s="277">
        <v>915</v>
      </c>
      <c r="F576" s="277">
        <v>915</v>
      </c>
      <c r="G576" s="277">
        <v>915</v>
      </c>
      <c r="H576" s="280">
        <v>1981</v>
      </c>
      <c r="I576" s="281">
        <v>1</v>
      </c>
      <c r="J576" s="274" t="s">
        <v>110</v>
      </c>
      <c r="K576" s="274" t="s">
        <v>3</v>
      </c>
      <c r="L576" s="23"/>
      <c r="M576" s="23"/>
    </row>
    <row r="577" spans="1:13" s="20" customFormat="1" ht="15">
      <c r="A577" s="274" t="s">
        <v>52</v>
      </c>
      <c r="B577" s="275" t="s">
        <v>145</v>
      </c>
      <c r="C577" s="276" t="s">
        <v>595</v>
      </c>
      <c r="D577" s="274" t="s">
        <v>162</v>
      </c>
      <c r="E577" s="277">
        <v>915</v>
      </c>
      <c r="F577" s="277">
        <v>915</v>
      </c>
      <c r="G577" s="277">
        <v>915</v>
      </c>
      <c r="H577" s="274">
        <v>1981</v>
      </c>
      <c r="I577" s="275">
        <v>1</v>
      </c>
      <c r="J577" s="274" t="s">
        <v>110</v>
      </c>
      <c r="K577" s="274" t="s">
        <v>3</v>
      </c>
      <c r="L577" s="23"/>
      <c r="M577" s="23"/>
    </row>
    <row r="578" spans="1:13" s="20" customFormat="1" ht="15">
      <c r="A578" s="274" t="s">
        <v>5</v>
      </c>
      <c r="B578" s="275" t="s">
        <v>133</v>
      </c>
      <c r="C578" s="276" t="s">
        <v>596</v>
      </c>
      <c r="D578" s="274" t="s">
        <v>657</v>
      </c>
      <c r="E578" s="277">
        <v>12.5</v>
      </c>
      <c r="F578" s="277">
        <v>12.496</v>
      </c>
      <c r="G578" s="277">
        <v>6.1949999999999994</v>
      </c>
      <c r="H578" s="280">
        <v>2019</v>
      </c>
      <c r="I578" s="281">
        <v>0.49559999999999998</v>
      </c>
      <c r="J578" s="274" t="s">
        <v>110</v>
      </c>
      <c r="K578" s="274" t="s">
        <v>5</v>
      </c>
      <c r="L578" s="23"/>
      <c r="M578" s="23"/>
    </row>
    <row r="579" spans="1:13" s="20" customFormat="1" ht="15">
      <c r="A579" s="274" t="s">
        <v>5</v>
      </c>
      <c r="B579" s="275" t="s">
        <v>800</v>
      </c>
      <c r="C579" s="276" t="s">
        <v>801</v>
      </c>
      <c r="D579" s="274" t="s">
        <v>71</v>
      </c>
      <c r="E579" s="277">
        <v>54.7</v>
      </c>
      <c r="F579" s="277">
        <v>54.7</v>
      </c>
      <c r="G579" s="277">
        <v>27.10932</v>
      </c>
      <c r="H579" s="278">
        <v>2025</v>
      </c>
      <c r="I579" s="275">
        <v>0.49559999999999998</v>
      </c>
      <c r="J579" s="274" t="s">
        <v>110</v>
      </c>
      <c r="K579" s="274" t="s">
        <v>5</v>
      </c>
      <c r="L579" s="23"/>
      <c r="M579" s="23"/>
    </row>
    <row r="580" spans="1:13" s="20" customFormat="1" ht="15">
      <c r="A580" s="274" t="s">
        <v>67</v>
      </c>
      <c r="B580" s="275" t="s">
        <v>93</v>
      </c>
      <c r="C580" s="276" t="s">
        <v>597</v>
      </c>
      <c r="D580" s="274" t="s">
        <v>657</v>
      </c>
      <c r="E580" s="277">
        <v>11.5</v>
      </c>
      <c r="F580" s="277">
        <v>11.5</v>
      </c>
      <c r="G580" s="277">
        <v>7.8924500000000002</v>
      </c>
      <c r="H580" s="274">
        <v>2020</v>
      </c>
      <c r="I580" s="275">
        <v>0.68630000000000002</v>
      </c>
      <c r="J580" s="274" t="s">
        <v>110</v>
      </c>
      <c r="K580" s="274" t="s">
        <v>700</v>
      </c>
      <c r="L580" s="23"/>
      <c r="M580" s="23"/>
    </row>
    <row r="581" spans="1:13" s="20" customFormat="1" ht="15">
      <c r="A581" s="274" t="s">
        <v>5</v>
      </c>
      <c r="B581" s="275" t="s">
        <v>125</v>
      </c>
      <c r="C581" s="276" t="s">
        <v>598</v>
      </c>
      <c r="D581" s="274" t="s">
        <v>131</v>
      </c>
      <c r="E581" s="277">
        <v>4.91</v>
      </c>
      <c r="F581" s="277">
        <v>4.9141358815110339</v>
      </c>
      <c r="G581" s="277">
        <v>4.7710470000000003</v>
      </c>
      <c r="H581" s="280">
        <v>1970</v>
      </c>
      <c r="I581" s="281">
        <v>0.97170000000000001</v>
      </c>
      <c r="J581" s="274" t="s">
        <v>110</v>
      </c>
      <c r="K581" s="274" t="s">
        <v>5</v>
      </c>
      <c r="L581" s="23"/>
      <c r="M581" s="23"/>
    </row>
    <row r="582" spans="1:13" s="20" customFormat="1" ht="15">
      <c r="A582" s="274" t="s">
        <v>5</v>
      </c>
      <c r="B582" s="275" t="s">
        <v>108</v>
      </c>
      <c r="C582" s="276" t="s">
        <v>599</v>
      </c>
      <c r="D582" s="274" t="s">
        <v>71</v>
      </c>
      <c r="E582" s="277">
        <v>1.944</v>
      </c>
      <c r="F582" s="277">
        <v>1.944</v>
      </c>
      <c r="G582" s="277">
        <v>0.96344639999999993</v>
      </c>
      <c r="H582" s="274">
        <v>2011</v>
      </c>
      <c r="I582" s="275">
        <v>0.49559999999999998</v>
      </c>
      <c r="J582" s="274" t="s">
        <v>110</v>
      </c>
      <c r="K582" s="274" t="s">
        <v>5</v>
      </c>
      <c r="L582" s="23"/>
      <c r="M582" s="23"/>
    </row>
    <row r="583" spans="1:13" s="20" customFormat="1" ht="15">
      <c r="A583" s="274" t="s">
        <v>5</v>
      </c>
      <c r="B583" s="275" t="s">
        <v>108</v>
      </c>
      <c r="C583" s="276" t="s">
        <v>600</v>
      </c>
      <c r="D583" s="274" t="s">
        <v>71</v>
      </c>
      <c r="E583" s="277">
        <v>2.88</v>
      </c>
      <c r="F583" s="277">
        <v>2.88</v>
      </c>
      <c r="G583" s="277">
        <v>1.4273279999999999</v>
      </c>
      <c r="H583" s="280">
        <v>2011</v>
      </c>
      <c r="I583" s="275">
        <v>0.49559999999999998</v>
      </c>
      <c r="J583" s="274" t="s">
        <v>110</v>
      </c>
      <c r="K583" s="274" t="s">
        <v>5</v>
      </c>
      <c r="L583" s="23"/>
      <c r="M583" s="23"/>
    </row>
    <row r="584" spans="1:13" s="20" customFormat="1" ht="15">
      <c r="A584" s="274" t="s">
        <v>5</v>
      </c>
      <c r="B584" s="275" t="s">
        <v>133</v>
      </c>
      <c r="C584" s="276" t="s">
        <v>601</v>
      </c>
      <c r="D584" s="274" t="s">
        <v>657</v>
      </c>
      <c r="E584" s="277">
        <v>15</v>
      </c>
      <c r="F584" s="277">
        <v>14.996</v>
      </c>
      <c r="G584" s="277">
        <v>7.4340000000000002</v>
      </c>
      <c r="H584" s="274">
        <v>2019</v>
      </c>
      <c r="I584" s="275">
        <v>0.49559999999999998</v>
      </c>
      <c r="J584" s="274" t="s">
        <v>110</v>
      </c>
      <c r="K584" s="274" t="s">
        <v>5</v>
      </c>
      <c r="L584" s="23"/>
      <c r="M584" s="23"/>
    </row>
    <row r="585" spans="1:13" s="20" customFormat="1" ht="15">
      <c r="A585" s="274" t="s">
        <v>5</v>
      </c>
      <c r="B585" s="275" t="s">
        <v>133</v>
      </c>
      <c r="C585" s="276" t="s">
        <v>602</v>
      </c>
      <c r="D585" s="274" t="s">
        <v>657</v>
      </c>
      <c r="E585" s="277">
        <v>20</v>
      </c>
      <c r="F585" s="277">
        <v>19.995999999999999</v>
      </c>
      <c r="G585" s="277">
        <v>9.911999999999999</v>
      </c>
      <c r="H585" s="280">
        <v>2019</v>
      </c>
      <c r="I585" s="275">
        <v>0.49559999999999998</v>
      </c>
      <c r="J585" s="274" t="s">
        <v>110</v>
      </c>
      <c r="K585" s="274" t="s">
        <v>5</v>
      </c>
      <c r="L585" s="23"/>
      <c r="M585" s="23"/>
    </row>
    <row r="586" spans="1:13" s="20" customFormat="1" ht="15">
      <c r="A586" s="274" t="s">
        <v>52</v>
      </c>
      <c r="B586" s="275" t="s">
        <v>145</v>
      </c>
      <c r="C586" s="276" t="s">
        <v>603</v>
      </c>
      <c r="D586" s="274" t="s">
        <v>260</v>
      </c>
      <c r="E586" s="277">
        <v>181</v>
      </c>
      <c r="F586" s="277">
        <v>181</v>
      </c>
      <c r="G586" s="277">
        <v>181</v>
      </c>
      <c r="H586" s="274">
        <v>2008</v>
      </c>
      <c r="I586" s="275">
        <v>1</v>
      </c>
      <c r="J586" s="274" t="s">
        <v>110</v>
      </c>
      <c r="K586" s="274" t="s">
        <v>3</v>
      </c>
      <c r="L586" s="23"/>
      <c r="M586" s="23"/>
    </row>
    <row r="587" spans="1:13" s="20" customFormat="1" ht="15">
      <c r="A587" s="274" t="s">
        <v>52</v>
      </c>
      <c r="B587" s="275" t="s">
        <v>145</v>
      </c>
      <c r="C587" s="276" t="s">
        <v>604</v>
      </c>
      <c r="D587" s="274" t="s">
        <v>260</v>
      </c>
      <c r="E587" s="277">
        <v>179</v>
      </c>
      <c r="F587" s="277">
        <v>179</v>
      </c>
      <c r="G587" s="277">
        <v>179</v>
      </c>
      <c r="H587" s="280">
        <v>2008</v>
      </c>
      <c r="I587" s="281">
        <v>1</v>
      </c>
      <c r="J587" s="274" t="s">
        <v>110</v>
      </c>
      <c r="K587" s="274" t="s">
        <v>3</v>
      </c>
      <c r="L587" s="23"/>
      <c r="M587" s="23"/>
    </row>
    <row r="588" spans="1:13" s="20" customFormat="1" ht="15">
      <c r="A588" s="274" t="s">
        <v>52</v>
      </c>
      <c r="B588" s="275" t="s">
        <v>145</v>
      </c>
      <c r="C588" s="276" t="s">
        <v>605</v>
      </c>
      <c r="D588" s="274" t="s">
        <v>260</v>
      </c>
      <c r="E588" s="277">
        <v>182</v>
      </c>
      <c r="F588" s="277">
        <v>182</v>
      </c>
      <c r="G588" s="277">
        <v>182</v>
      </c>
      <c r="H588" s="274">
        <v>2009</v>
      </c>
      <c r="I588" s="275">
        <v>1</v>
      </c>
      <c r="J588" s="274" t="s">
        <v>110</v>
      </c>
      <c r="K588" s="274" t="s">
        <v>3</v>
      </c>
      <c r="L588" s="23"/>
      <c r="M588" s="23"/>
    </row>
    <row r="589" spans="1:13" s="20" customFormat="1" ht="15">
      <c r="A589" s="274" t="s">
        <v>5</v>
      </c>
      <c r="B589" s="275" t="s">
        <v>108</v>
      </c>
      <c r="C589" s="276" t="s">
        <v>606</v>
      </c>
      <c r="D589" s="274" t="s">
        <v>71</v>
      </c>
      <c r="E589" s="277">
        <v>4.9000000000000004</v>
      </c>
      <c r="F589" s="277">
        <v>4.9000000000000004</v>
      </c>
      <c r="G589" s="277">
        <v>2.4284400000000002</v>
      </c>
      <c r="H589" s="280">
        <v>2023</v>
      </c>
      <c r="I589" s="275">
        <v>0.49559999999999998</v>
      </c>
      <c r="J589" s="274" t="s">
        <v>110</v>
      </c>
      <c r="K589" s="274" t="s">
        <v>5</v>
      </c>
      <c r="L589" s="23"/>
      <c r="M589" s="23"/>
    </row>
    <row r="590" spans="1:13" s="20" customFormat="1" ht="15">
      <c r="A590" s="274" t="s">
        <v>5</v>
      </c>
      <c r="B590" s="275" t="s">
        <v>108</v>
      </c>
      <c r="C590" s="276" t="s">
        <v>607</v>
      </c>
      <c r="D590" s="274" t="s">
        <v>657</v>
      </c>
      <c r="E590" s="277">
        <v>48</v>
      </c>
      <c r="F590" s="277">
        <v>47.996000000000002</v>
      </c>
      <c r="G590" s="277">
        <v>23.788799999999998</v>
      </c>
      <c r="H590" s="274">
        <v>2011</v>
      </c>
      <c r="I590" s="275">
        <v>0.49559999999999998</v>
      </c>
      <c r="J590" s="274" t="s">
        <v>110</v>
      </c>
      <c r="K590" s="274" t="s">
        <v>5</v>
      </c>
      <c r="L590" s="23"/>
      <c r="M590" s="23"/>
    </row>
    <row r="591" spans="1:13" s="20" customFormat="1" ht="15">
      <c r="A591" s="274" t="s">
        <v>5</v>
      </c>
      <c r="B591" s="275" t="s">
        <v>125</v>
      </c>
      <c r="C591" s="276" t="s">
        <v>669</v>
      </c>
      <c r="D591" s="274" t="s">
        <v>131</v>
      </c>
      <c r="E591" s="277">
        <v>13.030555</v>
      </c>
      <c r="F591" s="277">
        <v>13.038135881511034</v>
      </c>
      <c r="G591" s="277">
        <v>12.661790293499999</v>
      </c>
      <c r="H591" s="280" t="s">
        <v>608</v>
      </c>
      <c r="I591" s="281">
        <v>0.97170000000000001</v>
      </c>
      <c r="J591" s="274" t="s">
        <v>110</v>
      </c>
      <c r="K591" s="274" t="s">
        <v>5</v>
      </c>
      <c r="L591" s="23"/>
      <c r="M591" s="23"/>
    </row>
    <row r="592" spans="1:13" s="20" customFormat="1" ht="15">
      <c r="A592" s="274" t="s">
        <v>67</v>
      </c>
      <c r="B592" s="275" t="s">
        <v>93</v>
      </c>
      <c r="C592" s="276" t="s">
        <v>609</v>
      </c>
      <c r="D592" s="274" t="s">
        <v>657</v>
      </c>
      <c r="E592" s="277">
        <v>8.1999999999999993</v>
      </c>
      <c r="F592" s="277">
        <v>8.1999999999999993</v>
      </c>
      <c r="G592" s="277">
        <v>5.6276599999999997</v>
      </c>
      <c r="H592" s="280">
        <v>2009</v>
      </c>
      <c r="I592" s="281">
        <v>0.68630000000000002</v>
      </c>
      <c r="J592" s="274" t="s">
        <v>110</v>
      </c>
      <c r="K592" s="274" t="s">
        <v>700</v>
      </c>
      <c r="L592" s="23"/>
      <c r="M592" s="23"/>
    </row>
    <row r="593" spans="1:13" s="20" customFormat="1" ht="15">
      <c r="A593" s="274" t="s">
        <v>5</v>
      </c>
      <c r="B593" s="275" t="s">
        <v>108</v>
      </c>
      <c r="C593" s="276" t="s">
        <v>610</v>
      </c>
      <c r="D593" s="274" t="s">
        <v>71</v>
      </c>
      <c r="E593" s="277">
        <v>0.99355000000000004</v>
      </c>
      <c r="F593" s="277">
        <v>0.99355000000000004</v>
      </c>
      <c r="G593" s="277">
        <v>0.49240338</v>
      </c>
      <c r="H593" s="280">
        <v>2011</v>
      </c>
      <c r="I593" s="275">
        <v>0.49559999999999998</v>
      </c>
      <c r="J593" s="274" t="s">
        <v>110</v>
      </c>
      <c r="K593" s="274" t="s">
        <v>5</v>
      </c>
      <c r="L593" s="23"/>
      <c r="M593" s="23"/>
    </row>
    <row r="594" spans="1:13" s="20" customFormat="1" ht="15">
      <c r="A594" s="274" t="s">
        <v>5</v>
      </c>
      <c r="B594" s="275" t="s">
        <v>108</v>
      </c>
      <c r="C594" s="276" t="s">
        <v>611</v>
      </c>
      <c r="D594" s="274" t="s">
        <v>71</v>
      </c>
      <c r="E594" s="277">
        <v>0.91100000000000003</v>
      </c>
      <c r="F594" s="277">
        <v>0.91100000000000003</v>
      </c>
      <c r="G594" s="277">
        <v>0.45149159999999999</v>
      </c>
      <c r="H594" s="274">
        <v>2009</v>
      </c>
      <c r="I594" s="275">
        <v>0.49559999999999998</v>
      </c>
      <c r="J594" s="274" t="s">
        <v>110</v>
      </c>
      <c r="K594" s="274" t="s">
        <v>5</v>
      </c>
      <c r="L594" s="23"/>
      <c r="M594" s="23"/>
    </row>
    <row r="595" spans="1:13" s="20" customFormat="1" ht="15">
      <c r="A595" s="274" t="s">
        <v>5</v>
      </c>
      <c r="B595" s="275" t="s">
        <v>108</v>
      </c>
      <c r="C595" s="276" t="s">
        <v>612</v>
      </c>
      <c r="D595" s="274" t="s">
        <v>71</v>
      </c>
      <c r="E595" s="277">
        <v>0.86699999999999999</v>
      </c>
      <c r="F595" s="277">
        <v>0.86699999999999999</v>
      </c>
      <c r="G595" s="277">
        <v>0.43</v>
      </c>
      <c r="H595" s="280">
        <v>2009</v>
      </c>
      <c r="I595" s="275">
        <v>0.49559999999999998</v>
      </c>
      <c r="J595" s="274" t="s">
        <v>110</v>
      </c>
      <c r="K595" s="274" t="s">
        <v>5</v>
      </c>
      <c r="L595" s="23"/>
      <c r="M595" s="23"/>
    </row>
    <row r="596" spans="1:13" s="20" customFormat="1" ht="15">
      <c r="A596" s="274" t="s">
        <v>5</v>
      </c>
      <c r="B596" s="275" t="s">
        <v>108</v>
      </c>
      <c r="C596" s="276" t="s">
        <v>613</v>
      </c>
      <c r="D596" s="274" t="s">
        <v>71</v>
      </c>
      <c r="E596" s="277">
        <v>0.92</v>
      </c>
      <c r="F596" s="277">
        <v>0.92</v>
      </c>
      <c r="G596" s="277">
        <v>0.46</v>
      </c>
      <c r="H596" s="274">
        <v>2009</v>
      </c>
      <c r="I596" s="275">
        <v>0.49559999999999998</v>
      </c>
      <c r="J596" s="274" t="s">
        <v>110</v>
      </c>
      <c r="K596" s="274" t="s">
        <v>5</v>
      </c>
      <c r="L596" s="23"/>
      <c r="M596" s="23"/>
    </row>
    <row r="597" spans="1:13" s="20" customFormat="1" ht="15">
      <c r="A597" s="274" t="s">
        <v>730</v>
      </c>
      <c r="B597" s="275" t="s">
        <v>802</v>
      </c>
      <c r="C597" s="276" t="s">
        <v>803</v>
      </c>
      <c r="D597" s="274" t="s">
        <v>129</v>
      </c>
      <c r="E597" s="277">
        <v>25</v>
      </c>
      <c r="F597" s="277">
        <v>25</v>
      </c>
      <c r="G597" s="277">
        <v>25</v>
      </c>
      <c r="H597" s="274">
        <v>2025</v>
      </c>
      <c r="I597" s="275">
        <v>1</v>
      </c>
      <c r="J597" s="274" t="s">
        <v>110</v>
      </c>
      <c r="K597" s="274" t="s">
        <v>700</v>
      </c>
      <c r="L597" s="23"/>
      <c r="M597" s="23"/>
    </row>
    <row r="598" spans="1:13" s="20" customFormat="1" ht="15">
      <c r="A598" s="274" t="s">
        <v>52</v>
      </c>
      <c r="B598" s="275" t="s">
        <v>145</v>
      </c>
      <c r="C598" s="276" t="s">
        <v>614</v>
      </c>
      <c r="D598" s="274" t="s">
        <v>131</v>
      </c>
      <c r="E598" s="277">
        <v>358.6</v>
      </c>
      <c r="F598" s="277">
        <v>358.6</v>
      </c>
      <c r="G598" s="277">
        <v>358.6</v>
      </c>
      <c r="H598" s="280">
        <v>1968</v>
      </c>
      <c r="I598" s="281">
        <v>1</v>
      </c>
      <c r="J598" s="274" t="s">
        <v>110</v>
      </c>
      <c r="K598" s="274" t="s">
        <v>3</v>
      </c>
      <c r="L598" s="23"/>
      <c r="M598" s="23"/>
    </row>
    <row r="599" spans="1:13" s="20" customFormat="1" ht="15">
      <c r="A599" s="274" t="s">
        <v>52</v>
      </c>
      <c r="B599" s="275" t="s">
        <v>145</v>
      </c>
      <c r="C599" s="276" t="s">
        <v>615</v>
      </c>
      <c r="D599" s="274" t="s">
        <v>131</v>
      </c>
      <c r="E599" s="277">
        <v>65.760000000000005</v>
      </c>
      <c r="F599" s="277">
        <v>65.760000000000005</v>
      </c>
      <c r="G599" s="277">
        <v>65.760000000000005</v>
      </c>
      <c r="H599" s="274">
        <v>1984</v>
      </c>
      <c r="I599" s="275">
        <v>1</v>
      </c>
      <c r="J599" s="274" t="s">
        <v>110</v>
      </c>
      <c r="K599" s="274" t="s">
        <v>3</v>
      </c>
      <c r="L599" s="23"/>
      <c r="M599" s="23"/>
    </row>
    <row r="600" spans="1:13" s="25" customFormat="1" ht="15">
      <c r="A600" s="274" t="s">
        <v>67</v>
      </c>
      <c r="B600" s="275" t="s">
        <v>93</v>
      </c>
      <c r="C600" s="276" t="s">
        <v>616</v>
      </c>
      <c r="D600" s="274" t="s">
        <v>657</v>
      </c>
      <c r="E600" s="277">
        <v>8.4</v>
      </c>
      <c r="F600" s="277">
        <v>8.4</v>
      </c>
      <c r="G600" s="277">
        <v>2.9401092000000002</v>
      </c>
      <c r="H600" s="274">
        <v>2023</v>
      </c>
      <c r="I600" s="275">
        <v>0.35001300000000002</v>
      </c>
      <c r="J600" s="274" t="s">
        <v>110</v>
      </c>
      <c r="K600" s="274" t="s">
        <v>700</v>
      </c>
      <c r="L600" s="23"/>
      <c r="M600" s="23"/>
    </row>
    <row r="601" spans="1:13" s="91" customFormat="1">
      <c r="A601" s="274" t="s">
        <v>67</v>
      </c>
      <c r="B601" s="275" t="s">
        <v>93</v>
      </c>
      <c r="C601" s="276" t="s">
        <v>617</v>
      </c>
      <c r="D601" s="274" t="s">
        <v>657</v>
      </c>
      <c r="E601" s="277">
        <v>44.85</v>
      </c>
      <c r="F601" s="277">
        <v>44.85</v>
      </c>
      <c r="G601" s="277">
        <v>15.698083050000001</v>
      </c>
      <c r="H601" s="280">
        <v>2019</v>
      </c>
      <c r="I601" s="279">
        <v>0.35001300000000002</v>
      </c>
      <c r="J601" s="274" t="s">
        <v>110</v>
      </c>
      <c r="K601" s="274" t="s">
        <v>700</v>
      </c>
      <c r="L601" s="89"/>
      <c r="M601" s="89"/>
    </row>
    <row r="602" spans="1:13" s="20" customFormat="1" ht="15">
      <c r="A602" s="274" t="s">
        <v>67</v>
      </c>
      <c r="B602" s="275" t="s">
        <v>93</v>
      </c>
      <c r="C602" s="276" t="s">
        <v>618</v>
      </c>
      <c r="D602" s="274" t="s">
        <v>657</v>
      </c>
      <c r="E602" s="277">
        <v>12</v>
      </c>
      <c r="F602" s="277">
        <v>12</v>
      </c>
      <c r="G602" s="277">
        <v>8.2355999999999998</v>
      </c>
      <c r="H602" s="274">
        <v>2007</v>
      </c>
      <c r="I602" s="275">
        <v>0.68630000000000002</v>
      </c>
      <c r="J602" s="274" t="s">
        <v>110</v>
      </c>
      <c r="K602" s="274" t="s">
        <v>700</v>
      </c>
      <c r="L602" s="23"/>
      <c r="M602" s="23"/>
    </row>
    <row r="603" spans="1:13" s="20" customFormat="1" ht="15">
      <c r="A603" s="274" t="s">
        <v>52</v>
      </c>
      <c r="B603" s="275" t="s">
        <v>145</v>
      </c>
      <c r="C603" s="276" t="s">
        <v>619</v>
      </c>
      <c r="D603" s="274" t="s">
        <v>131</v>
      </c>
      <c r="E603" s="277">
        <v>140.5</v>
      </c>
      <c r="F603" s="277">
        <v>140.5</v>
      </c>
      <c r="G603" s="277">
        <v>140.5</v>
      </c>
      <c r="H603" s="274">
        <v>1959</v>
      </c>
      <c r="I603" s="275">
        <v>1</v>
      </c>
      <c r="J603" s="274" t="s">
        <v>110</v>
      </c>
      <c r="K603" s="274" t="s">
        <v>3</v>
      </c>
      <c r="L603" s="23"/>
      <c r="M603" s="23"/>
    </row>
    <row r="604" spans="1:13" s="20" customFormat="1" ht="15">
      <c r="A604" s="274" t="s">
        <v>5</v>
      </c>
      <c r="B604" s="275" t="s">
        <v>133</v>
      </c>
      <c r="C604" s="276" t="s">
        <v>620</v>
      </c>
      <c r="D604" s="274" t="s">
        <v>657</v>
      </c>
      <c r="E604" s="277">
        <v>11.4</v>
      </c>
      <c r="F604" s="277">
        <v>11.396000000000001</v>
      </c>
      <c r="G604" s="277">
        <v>5.6498400000000002</v>
      </c>
      <c r="H604" s="280">
        <v>2001</v>
      </c>
      <c r="I604" s="281">
        <v>0.49559999999999998</v>
      </c>
      <c r="J604" s="274" t="s">
        <v>110</v>
      </c>
      <c r="K604" s="274" t="s">
        <v>5</v>
      </c>
      <c r="L604" s="23"/>
      <c r="M604" s="23"/>
    </row>
    <row r="605" spans="1:13" s="20" customFormat="1" ht="15">
      <c r="A605" s="274" t="s">
        <v>5</v>
      </c>
      <c r="B605" s="275" t="s">
        <v>133</v>
      </c>
      <c r="C605" s="276" t="s">
        <v>621</v>
      </c>
      <c r="D605" s="274" t="s">
        <v>657</v>
      </c>
      <c r="E605" s="277">
        <v>13.08</v>
      </c>
      <c r="F605" s="277">
        <v>13.08</v>
      </c>
      <c r="G605" s="277">
        <v>6.4824479999999998</v>
      </c>
      <c r="H605" s="274">
        <v>2004</v>
      </c>
      <c r="I605" s="275">
        <v>0.49559999999999998</v>
      </c>
      <c r="J605" s="274" t="s">
        <v>110</v>
      </c>
      <c r="K605" s="274" t="s">
        <v>5</v>
      </c>
      <c r="L605" s="23"/>
      <c r="M605" s="23"/>
    </row>
    <row r="606" spans="1:13">
      <c r="A606" s="274" t="s">
        <v>52</v>
      </c>
      <c r="B606" s="275" t="s">
        <v>145</v>
      </c>
      <c r="C606" s="276" t="s">
        <v>622</v>
      </c>
      <c r="D606" s="274" t="s">
        <v>131</v>
      </c>
      <c r="E606" s="277">
        <v>285</v>
      </c>
      <c r="F606" s="277">
        <v>285</v>
      </c>
      <c r="G606" s="277">
        <v>285</v>
      </c>
      <c r="H606" s="280">
        <v>1968</v>
      </c>
      <c r="I606" s="281">
        <v>1</v>
      </c>
      <c r="J606" s="274" t="s">
        <v>110</v>
      </c>
      <c r="K606" s="274" t="s">
        <v>3</v>
      </c>
      <c r="L606" s="89"/>
      <c r="M606" s="89"/>
    </row>
    <row r="607" spans="1:13">
      <c r="A607" s="274" t="s">
        <v>67</v>
      </c>
      <c r="B607" s="275" t="s">
        <v>93</v>
      </c>
      <c r="C607" s="276" t="s">
        <v>623</v>
      </c>
      <c r="D607" s="274" t="s">
        <v>657</v>
      </c>
      <c r="E607" s="277">
        <v>9</v>
      </c>
      <c r="F607" s="277">
        <v>9</v>
      </c>
      <c r="G607" s="277">
        <v>6.1767000000000003</v>
      </c>
      <c r="H607" s="280">
        <v>2005</v>
      </c>
      <c r="I607" s="281">
        <v>0.68630000000000002</v>
      </c>
      <c r="J607" s="274" t="s">
        <v>110</v>
      </c>
      <c r="K607" s="274" t="s">
        <v>700</v>
      </c>
      <c r="L607" s="89"/>
      <c r="M607" s="89"/>
    </row>
    <row r="608" spans="1:13" s="20" customFormat="1" ht="15">
      <c r="A608" s="274" t="s">
        <v>67</v>
      </c>
      <c r="B608" s="275" t="s">
        <v>93</v>
      </c>
      <c r="C608" s="276" t="s">
        <v>658</v>
      </c>
      <c r="D608" s="274" t="s">
        <v>657</v>
      </c>
      <c r="E608" s="277">
        <v>7.2</v>
      </c>
      <c r="F608" s="277">
        <v>7.2</v>
      </c>
      <c r="G608" s="277">
        <v>4.9413600000000004</v>
      </c>
      <c r="H608" s="274">
        <v>2024</v>
      </c>
      <c r="I608" s="275">
        <v>0.68630000000000002</v>
      </c>
      <c r="J608" s="274" t="s">
        <v>110</v>
      </c>
      <c r="K608" s="274" t="s">
        <v>700</v>
      </c>
      <c r="L608" s="23"/>
      <c r="M608" s="23"/>
    </row>
    <row r="609" spans="1:17" s="20" customFormat="1" ht="15">
      <c r="A609" s="274" t="s">
        <v>4</v>
      </c>
      <c r="B609" s="275" t="s">
        <v>334</v>
      </c>
      <c r="C609" s="276" t="s">
        <v>112</v>
      </c>
      <c r="D609" s="274" t="s">
        <v>659</v>
      </c>
      <c r="E609" s="277" t="s">
        <v>160</v>
      </c>
      <c r="F609" s="277" t="s">
        <v>160</v>
      </c>
      <c r="G609" s="277">
        <v>74.364705882352951</v>
      </c>
      <c r="H609" s="274"/>
      <c r="I609" s="275"/>
      <c r="J609" s="274"/>
      <c r="K609" s="274" t="s">
        <v>4</v>
      </c>
      <c r="L609" s="23"/>
      <c r="M609" s="23"/>
    </row>
    <row r="610" spans="1:17" s="20" customFormat="1" ht="15">
      <c r="A610" s="274" t="s">
        <v>4</v>
      </c>
      <c r="B610" s="275" t="s">
        <v>334</v>
      </c>
      <c r="C610" s="276" t="s">
        <v>625</v>
      </c>
      <c r="D610" s="274" t="s">
        <v>657</v>
      </c>
      <c r="E610" s="277" t="s">
        <v>160</v>
      </c>
      <c r="F610" s="277" t="s">
        <v>160</v>
      </c>
      <c r="G610" s="277">
        <v>136.95323311764699</v>
      </c>
      <c r="H610" s="274" t="s">
        <v>160</v>
      </c>
      <c r="I610" s="275" t="s">
        <v>160</v>
      </c>
      <c r="J610" s="274" t="s">
        <v>110</v>
      </c>
      <c r="K610" s="274" t="s">
        <v>4</v>
      </c>
      <c r="L610" s="23"/>
      <c r="M610" s="23"/>
    </row>
    <row r="611" spans="1:17" s="20" customFormat="1" ht="15">
      <c r="A611" s="274" t="s">
        <v>51</v>
      </c>
      <c r="B611" s="275" t="s">
        <v>277</v>
      </c>
      <c r="C611" s="276" t="s">
        <v>624</v>
      </c>
      <c r="D611" s="274" t="s">
        <v>657</v>
      </c>
      <c r="E611" s="277">
        <v>200</v>
      </c>
      <c r="F611" s="277">
        <v>0</v>
      </c>
      <c r="G611" s="277">
        <v>100</v>
      </c>
      <c r="H611" s="280" t="s">
        <v>160</v>
      </c>
      <c r="I611" s="281">
        <v>0.5</v>
      </c>
      <c r="J611" s="274" t="s">
        <v>138</v>
      </c>
      <c r="K611" s="274" t="s">
        <v>3</v>
      </c>
      <c r="L611" s="23"/>
      <c r="M611" s="23"/>
    </row>
    <row r="612" spans="1:17" s="20" customFormat="1" ht="15" customHeight="1">
      <c r="A612" s="274" t="s">
        <v>67</v>
      </c>
      <c r="B612" s="275" t="s">
        <v>93</v>
      </c>
      <c r="C612" s="276" t="s">
        <v>627</v>
      </c>
      <c r="D612" s="274" t="s">
        <v>657</v>
      </c>
      <c r="E612" s="277">
        <v>3.45</v>
      </c>
      <c r="F612" s="277">
        <v>3.45</v>
      </c>
      <c r="G612" s="277">
        <v>2.3677350000000001</v>
      </c>
      <c r="H612" s="280">
        <v>2018</v>
      </c>
      <c r="I612" s="281">
        <v>0.68630000000000002</v>
      </c>
      <c r="J612" s="274" t="s">
        <v>110</v>
      </c>
      <c r="K612" s="274" t="s">
        <v>700</v>
      </c>
      <c r="M612" s="33"/>
      <c r="N612" s="33"/>
      <c r="O612" s="33"/>
      <c r="P612" s="23"/>
      <c r="Q612" s="23"/>
    </row>
    <row r="613" spans="1:17" s="20" customFormat="1" ht="15" customHeight="1">
      <c r="A613" s="274" t="s">
        <v>67</v>
      </c>
      <c r="B613" s="275" t="s">
        <v>93</v>
      </c>
      <c r="C613" s="276" t="s">
        <v>628</v>
      </c>
      <c r="D613" s="274" t="s">
        <v>657</v>
      </c>
      <c r="E613" s="277">
        <v>6.9</v>
      </c>
      <c r="F613" s="277">
        <v>6.9</v>
      </c>
      <c r="G613" s="277">
        <v>4.7354700000000003</v>
      </c>
      <c r="H613" s="274">
        <v>2021</v>
      </c>
      <c r="I613" s="275">
        <v>0.68630000000000002</v>
      </c>
      <c r="J613" s="274" t="s">
        <v>110</v>
      </c>
      <c r="K613" s="274" t="s">
        <v>700</v>
      </c>
      <c r="M613" s="33"/>
      <c r="N613" s="33"/>
      <c r="O613" s="33"/>
      <c r="P613" s="23"/>
      <c r="Q613" s="23"/>
    </row>
    <row r="614" spans="1:17" s="20" customFormat="1" ht="15" customHeight="1">
      <c r="A614" s="274" t="s">
        <v>5</v>
      </c>
      <c r="B614" s="275" t="s">
        <v>737</v>
      </c>
      <c r="C614" s="276" t="s">
        <v>804</v>
      </c>
      <c r="D614" s="274" t="s">
        <v>129</v>
      </c>
      <c r="E614" s="277">
        <v>1</v>
      </c>
      <c r="F614" s="277">
        <v>1</v>
      </c>
      <c r="G614" s="277">
        <v>0.97170000000000001</v>
      </c>
      <c r="H614" s="278">
        <v>2020</v>
      </c>
      <c r="I614" s="279">
        <v>0.97170000000000001</v>
      </c>
      <c r="J614" s="274" t="s">
        <v>110</v>
      </c>
      <c r="K614" s="274" t="s">
        <v>5</v>
      </c>
      <c r="M614" s="33"/>
      <c r="N614" s="33"/>
      <c r="O614" s="33"/>
      <c r="P614" s="23"/>
      <c r="Q614" s="23"/>
    </row>
    <row r="615" spans="1:17" ht="15" customHeight="1">
      <c r="A615" s="274" t="s">
        <v>5</v>
      </c>
      <c r="B615" s="275" t="s">
        <v>737</v>
      </c>
      <c r="C615" s="276" t="s">
        <v>804</v>
      </c>
      <c r="D615" s="274" t="s">
        <v>71</v>
      </c>
      <c r="E615" s="277">
        <v>1.696</v>
      </c>
      <c r="F615" s="277">
        <v>1.696</v>
      </c>
      <c r="G615" s="277">
        <v>1.6480032</v>
      </c>
      <c r="H615" s="278" t="s">
        <v>160</v>
      </c>
      <c r="I615" s="279">
        <v>0.97170000000000001</v>
      </c>
      <c r="J615" s="274" t="s">
        <v>110</v>
      </c>
      <c r="K615" s="274" t="s">
        <v>5</v>
      </c>
      <c r="M615" s="93"/>
      <c r="N615" s="93"/>
      <c r="O615" s="93"/>
      <c r="P615" s="89"/>
      <c r="Q615" s="89"/>
    </row>
    <row r="616" spans="1:17">
      <c r="A616" s="274" t="s">
        <v>57</v>
      </c>
      <c r="B616" s="275" t="s">
        <v>436</v>
      </c>
      <c r="C616" s="276" t="s">
        <v>811</v>
      </c>
      <c r="D616" s="274" t="s">
        <v>230</v>
      </c>
      <c r="E616" s="277">
        <v>12</v>
      </c>
      <c r="F616" s="277">
        <v>12</v>
      </c>
      <c r="G616" s="277">
        <v>11.660399999999999</v>
      </c>
      <c r="H616" s="278" t="s">
        <v>160</v>
      </c>
      <c r="I616" s="279">
        <v>1</v>
      </c>
      <c r="J616" s="274" t="s">
        <v>110</v>
      </c>
      <c r="K616" s="274" t="s">
        <v>436</v>
      </c>
    </row>
    <row r="617" spans="1:17" ht="17.25">
      <c r="A617" s="94" t="s">
        <v>138</v>
      </c>
      <c r="B617" s="94" t="s">
        <v>629</v>
      </c>
      <c r="C617" s="94"/>
      <c r="D617" s="95" t="s">
        <v>722</v>
      </c>
      <c r="E617" s="96">
        <f>SUBTOTAL(109,Tableau154[Gross capacity (MW)])</f>
        <v>145338.92904906074</v>
      </c>
      <c r="F617" s="96">
        <f>SUBTOTAL(109,Tableau154[Capacity consolidated(1) by EDF (MW)])</f>
        <v>119819.25361676306</v>
      </c>
      <c r="G617" s="96">
        <f>SUBTOTAL(109,Tableau154[Net capacity (MW)])</f>
        <v>126031.64356282534</v>
      </c>
      <c r="H617" s="94"/>
    </row>
    <row r="618" spans="1:17" ht="16.5">
      <c r="A618" s="94" t="s">
        <v>110</v>
      </c>
      <c r="B618" s="94" t="s">
        <v>630</v>
      </c>
      <c r="C618" s="55"/>
      <c r="D618" s="97"/>
      <c r="E618" s="98"/>
      <c r="F618" s="99"/>
      <c r="G618" s="99" t="s">
        <v>0</v>
      </c>
      <c r="H618" s="100"/>
    </row>
    <row r="619" spans="1:17" ht="16.5" customHeight="1">
      <c r="A619" s="94" t="s">
        <v>656</v>
      </c>
      <c r="B619" s="94" t="s">
        <v>655</v>
      </c>
      <c r="C619" s="55"/>
      <c r="D619" s="97"/>
      <c r="E619" s="99" t="s">
        <v>0</v>
      </c>
      <c r="F619" s="99"/>
      <c r="H619" s="100"/>
    </row>
    <row r="620" spans="1:17" ht="27.75" customHeight="1">
      <c r="A620" s="55" t="s">
        <v>631</v>
      </c>
      <c r="B620" s="55" t="s">
        <v>632</v>
      </c>
      <c r="C620" s="55"/>
      <c r="D620" s="97"/>
      <c r="E620" s="99"/>
      <c r="F620" s="102"/>
      <c r="G620" s="102"/>
      <c r="H620" s="100"/>
    </row>
    <row r="621" spans="1:17" ht="76.5" customHeight="1">
      <c r="A621" s="457" t="s">
        <v>810</v>
      </c>
      <c r="B621" s="457"/>
      <c r="C621" s="457"/>
      <c r="D621" s="457"/>
      <c r="E621" s="457"/>
      <c r="F621" s="457"/>
      <c r="G621" s="457"/>
      <c r="H621" s="457"/>
      <c r="I621" s="457"/>
      <c r="J621" s="457"/>
    </row>
    <row r="622" spans="1:17">
      <c r="A622" s="304" t="s">
        <v>805</v>
      </c>
      <c r="B622" s="305"/>
      <c r="C622" s="305"/>
      <c r="D622" s="306"/>
      <c r="E622" s="306"/>
      <c r="F622" s="305"/>
      <c r="G622" s="297"/>
      <c r="H622" s="297" t="s">
        <v>0</v>
      </c>
      <c r="I622" s="297"/>
      <c r="J622" s="274"/>
    </row>
    <row r="623" spans="1:17">
      <c r="A623" s="304" t="s">
        <v>806</v>
      </c>
      <c r="B623" s="305"/>
      <c r="C623" s="305"/>
      <c r="D623" s="306"/>
      <c r="E623" s="306"/>
      <c r="F623" s="305"/>
      <c r="G623" s="297" t="s">
        <v>0</v>
      </c>
      <c r="H623" s="307" t="s">
        <v>0</v>
      </c>
      <c r="I623" s="300" t="s">
        <v>0</v>
      </c>
      <c r="J623" s="274"/>
    </row>
    <row r="624" spans="1:17">
      <c r="A624" s="308" t="s">
        <v>807</v>
      </c>
      <c r="B624" s="274"/>
      <c r="C624" s="274"/>
      <c r="D624" s="280"/>
      <c r="E624" s="280"/>
      <c r="F624" s="274"/>
      <c r="G624" s="297" t="s">
        <v>0</v>
      </c>
      <c r="H624" s="298" t="s">
        <v>0</v>
      </c>
      <c r="I624" s="309" t="s">
        <v>0</v>
      </c>
      <c r="J624" s="274"/>
    </row>
    <row r="625" spans="1:10">
      <c r="A625" s="308" t="s">
        <v>808</v>
      </c>
      <c r="B625" s="274"/>
      <c r="C625" s="274"/>
      <c r="D625" s="280"/>
      <c r="E625" s="280"/>
      <c r="F625" s="274"/>
      <c r="G625" s="299"/>
      <c r="H625" s="300" t="s">
        <v>0</v>
      </c>
      <c r="I625" s="309" t="s">
        <v>0</v>
      </c>
      <c r="J625" s="274"/>
    </row>
    <row r="626" spans="1:10">
      <c r="A626" s="308" t="s">
        <v>809</v>
      </c>
      <c r="B626" s="301"/>
      <c r="C626" s="301"/>
      <c r="D626" s="302"/>
      <c r="E626" s="302"/>
      <c r="F626" s="301"/>
      <c r="G626" s="303" t="s">
        <v>0</v>
      </c>
      <c r="H626" s="300" t="s">
        <v>0</v>
      </c>
      <c r="I626" s="298"/>
      <c r="J626" s="301"/>
    </row>
    <row r="627" spans="1:10">
      <c r="A627" s="310"/>
      <c r="F627" s="103"/>
      <c r="G627" s="104" t="s">
        <v>0</v>
      </c>
    </row>
    <row r="628" spans="1:10">
      <c r="A628" s="310"/>
      <c r="E628" s="101" t="s">
        <v>0</v>
      </c>
      <c r="F628" s="104" t="s">
        <v>0</v>
      </c>
      <c r="G628" s="104"/>
      <c r="H628" s="105"/>
    </row>
    <row r="629" spans="1:10">
      <c r="F629" s="104" t="s">
        <v>0</v>
      </c>
      <c r="G629" s="104"/>
    </row>
    <row r="630" spans="1:10">
      <c r="G630" s="104"/>
    </row>
    <row r="631" spans="1:10">
      <c r="G631" s="104"/>
    </row>
    <row r="632" spans="1:10">
      <c r="G632" s="104"/>
    </row>
    <row r="633" spans="1:10">
      <c r="G633" s="104"/>
    </row>
    <row r="634" spans="1:10">
      <c r="G634" s="104"/>
    </row>
    <row r="635" spans="1:10">
      <c r="G635" s="104"/>
    </row>
    <row r="636" spans="1:10">
      <c r="G636" s="104"/>
    </row>
    <row r="637" spans="1:10">
      <c r="G637" s="104"/>
    </row>
    <row r="638" spans="1:10">
      <c r="G638" s="104"/>
    </row>
    <row r="639" spans="1:10">
      <c r="G639" s="104"/>
    </row>
    <row r="650" spans="5:5">
      <c r="E650" s="101" t="s">
        <v>0</v>
      </c>
    </row>
  </sheetData>
  <mergeCells count="2">
    <mergeCell ref="A1:M3"/>
    <mergeCell ref="A621:J621"/>
  </mergeCells>
  <phoneticPr fontId="132" type="noConversion"/>
  <pageMargins left="0.25" right="0.25" top="0.75" bottom="0.75" header="0.3" footer="0.3"/>
  <pageSetup paperSize="9" scale="50" fitToHeight="0" orientation="landscape" r:id="rId1"/>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6">
    <pageSetUpPr fitToPage="1"/>
  </sheetPr>
  <dimension ref="A1:M28"/>
  <sheetViews>
    <sheetView showGridLines="0" tabSelected="1" zoomScale="60" zoomScaleNormal="60" workbookViewId="0">
      <selection activeCell="K6" sqref="K6"/>
    </sheetView>
  </sheetViews>
  <sheetFormatPr baseColWidth="10" defaultColWidth="11.42578125" defaultRowHeight="14.25" outlineLevelRow="1"/>
  <cols>
    <col min="1" max="1" width="60.5703125" style="34" customWidth="1"/>
    <col min="2" max="2" width="15.7109375" style="34" customWidth="1"/>
    <col min="3" max="4" width="27.7109375" style="34" customWidth="1"/>
    <col min="5" max="5" width="36" style="34" customWidth="1"/>
    <col min="6" max="8" width="22.7109375" style="34" customWidth="1"/>
    <col min="9" max="9" width="26.28515625" style="34" bestFit="1" customWidth="1"/>
    <col min="10" max="10" width="25.28515625" style="34" bestFit="1" customWidth="1"/>
    <col min="11" max="11" width="25" style="34" customWidth="1"/>
    <col min="12" max="12" width="28" style="34" customWidth="1"/>
    <col min="13" max="13" width="41.7109375" style="34" bestFit="1" customWidth="1"/>
    <col min="14" max="14" width="28.28515625" style="34" bestFit="1" customWidth="1"/>
    <col min="15" max="15" width="26.5703125" style="34" bestFit="1" customWidth="1"/>
    <col min="16" max="16" width="26.28515625" style="34" bestFit="1" customWidth="1"/>
    <col min="17" max="17" width="30" style="34" bestFit="1" customWidth="1"/>
    <col min="18" max="18" width="33.28515625" style="34" bestFit="1" customWidth="1"/>
    <col min="19" max="16384" width="11.42578125" style="34"/>
  </cols>
  <sheetData>
    <row r="1" spans="1:13" ht="13.9" customHeight="1">
      <c r="A1" s="407" t="s">
        <v>836</v>
      </c>
      <c r="B1" s="407"/>
      <c r="C1" s="407"/>
      <c r="D1" s="407"/>
      <c r="E1" s="407"/>
      <c r="F1" s="407"/>
      <c r="G1" s="407"/>
      <c r="H1" s="407"/>
      <c r="I1" s="363"/>
      <c r="J1" s="363"/>
      <c r="K1" s="363"/>
      <c r="L1" s="363"/>
      <c r="M1" s="363"/>
    </row>
    <row r="2" spans="1:13" ht="13.9" customHeight="1">
      <c r="A2" s="407"/>
      <c r="B2" s="407"/>
      <c r="C2" s="407"/>
      <c r="D2" s="407"/>
      <c r="E2" s="407"/>
      <c r="F2" s="407"/>
      <c r="G2" s="407"/>
      <c r="H2" s="407"/>
      <c r="I2" s="363"/>
      <c r="J2" s="363"/>
      <c r="K2" s="363"/>
      <c r="L2" s="363"/>
      <c r="M2" s="363"/>
    </row>
    <row r="3" spans="1:13" ht="55.15" customHeight="1">
      <c r="A3" s="407"/>
      <c r="B3" s="407"/>
      <c r="C3" s="407"/>
      <c r="D3" s="407"/>
      <c r="E3" s="407"/>
      <c r="F3" s="407"/>
      <c r="G3" s="407"/>
      <c r="H3" s="407"/>
      <c r="I3" s="363"/>
      <c r="J3" s="363"/>
      <c r="K3" s="363"/>
      <c r="L3" s="363"/>
      <c r="M3" s="363"/>
    </row>
    <row r="4" spans="1:13" ht="136.15" customHeight="1"/>
    <row r="5" spans="1:13" ht="178.5" customHeight="1"/>
    <row r="6" spans="1:13" ht="229.9" customHeight="1"/>
    <row r="7" spans="1:13" ht="27.75" customHeight="1">
      <c r="F7" s="71"/>
      <c r="G7" s="71"/>
      <c r="H7" s="71"/>
    </row>
    <row r="8" spans="1:13" ht="16.899999999999999" customHeight="1">
      <c r="A8" s="73"/>
      <c r="B8" s="72"/>
      <c r="C8" s="72"/>
      <c r="D8" s="74"/>
      <c r="E8" s="72"/>
      <c r="F8" s="72"/>
      <c r="G8" s="72"/>
      <c r="H8" s="72"/>
    </row>
    <row r="10" spans="1:13" ht="21.75" thickBot="1">
      <c r="A10" s="316" t="s">
        <v>633</v>
      </c>
      <c r="B10" s="364" t="s">
        <v>1</v>
      </c>
      <c r="C10" s="365" t="s">
        <v>162</v>
      </c>
      <c r="D10" s="365" t="s">
        <v>838</v>
      </c>
      <c r="E10" s="365" t="s">
        <v>839</v>
      </c>
      <c r="F10" s="366" t="s">
        <v>2</v>
      </c>
      <c r="G10" s="364" t="s">
        <v>702</v>
      </c>
      <c r="H10" s="366" t="s">
        <v>230</v>
      </c>
    </row>
    <row r="11" spans="1:13" ht="18">
      <c r="A11" s="320" t="s">
        <v>3</v>
      </c>
      <c r="B11" s="321">
        <f>SUM(C11:H11)</f>
        <v>418803.5804326561</v>
      </c>
      <c r="C11" s="321">
        <v>373027.62888102198</v>
      </c>
      <c r="D11" s="321">
        <v>42599.590693024104</v>
      </c>
      <c r="E11" s="321">
        <v>37.024999999999999</v>
      </c>
      <c r="F11" s="321">
        <v>2707.8662814925901</v>
      </c>
      <c r="G11" s="321">
        <v>240.55196171941401</v>
      </c>
      <c r="H11" s="321">
        <v>190.91761539800001</v>
      </c>
    </row>
    <row r="12" spans="1:13" ht="21">
      <c r="A12" s="322" t="s">
        <v>819</v>
      </c>
      <c r="B12" s="323">
        <f>SUM(C12:H12)</f>
        <v>5751.7343689999998</v>
      </c>
      <c r="C12" s="324">
        <v>0</v>
      </c>
      <c r="D12" s="323">
        <v>1068.1027879999999</v>
      </c>
      <c r="E12" s="323">
        <v>1266.4819999999997</v>
      </c>
      <c r="F12" s="324">
        <v>0</v>
      </c>
      <c r="G12" s="323">
        <v>3417.1495810000001</v>
      </c>
      <c r="H12" s="324">
        <v>0</v>
      </c>
    </row>
    <row r="13" spans="1:13" ht="18">
      <c r="A13" s="367" t="s">
        <v>700</v>
      </c>
      <c r="B13" s="323">
        <f t="shared" ref="B13:B17" si="0">SUM(C13:H13)</f>
        <v>32832.967085465003</v>
      </c>
      <c r="C13" s="324">
        <v>4174.8339999999998</v>
      </c>
      <c r="D13" s="324">
        <v>180.59200000000001</v>
      </c>
      <c r="E13" s="323">
        <v>27219.371085464998</v>
      </c>
      <c r="F13" s="324">
        <v>1258.0139999999999</v>
      </c>
      <c r="G13" s="324">
        <v>0.156</v>
      </c>
      <c r="H13" s="324">
        <v>0</v>
      </c>
    </row>
    <row r="14" spans="1:13" ht="18">
      <c r="A14" s="367" t="s">
        <v>436</v>
      </c>
      <c r="B14" s="323">
        <f t="shared" si="0"/>
        <v>2643.8060800000003</v>
      </c>
      <c r="C14" s="324">
        <v>0</v>
      </c>
      <c r="D14" s="324">
        <v>0</v>
      </c>
      <c r="E14" s="323">
        <v>1030.0601800000002</v>
      </c>
      <c r="F14" s="323">
        <v>1520.6485</v>
      </c>
      <c r="G14" s="323">
        <v>93.097399999999993</v>
      </c>
      <c r="H14" s="324">
        <v>0</v>
      </c>
    </row>
    <row r="15" spans="1:13" ht="18">
      <c r="A15" s="322" t="s">
        <v>4</v>
      </c>
      <c r="B15" s="323">
        <f>SUM(C15:H15)</f>
        <v>32917.680265000003</v>
      </c>
      <c r="C15" s="323">
        <v>32917.680265000003</v>
      </c>
      <c r="D15" s="324">
        <v>0</v>
      </c>
      <c r="E15" s="324">
        <v>0</v>
      </c>
      <c r="F15" s="324">
        <v>0</v>
      </c>
      <c r="G15" s="324">
        <v>0</v>
      </c>
      <c r="H15" s="324">
        <v>0</v>
      </c>
      <c r="L15" s="34" t="s">
        <v>0</v>
      </c>
    </row>
    <row r="16" spans="1:13" ht="18">
      <c r="A16" s="322" t="s">
        <v>5</v>
      </c>
      <c r="B16" s="323">
        <f t="shared" si="0"/>
        <v>22313.587775520293</v>
      </c>
      <c r="C16" s="324">
        <v>0</v>
      </c>
      <c r="D16" s="323">
        <v>2541.2885617216898</v>
      </c>
      <c r="E16" s="323">
        <v>2009.8861490723</v>
      </c>
      <c r="F16" s="323">
        <v>17749.3037847263</v>
      </c>
      <c r="G16" s="323">
        <v>13.10928</v>
      </c>
      <c r="H16" s="324">
        <v>0</v>
      </c>
    </row>
    <row r="17" spans="1:8" ht="21">
      <c r="A17" s="367" t="s">
        <v>840</v>
      </c>
      <c r="B17" s="323">
        <f t="shared" si="0"/>
        <v>206</v>
      </c>
      <c r="C17" s="324">
        <v>0</v>
      </c>
      <c r="D17" s="324">
        <v>0</v>
      </c>
      <c r="E17" s="323">
        <v>206</v>
      </c>
      <c r="F17" s="324">
        <v>0</v>
      </c>
      <c r="G17" s="324">
        <v>0</v>
      </c>
      <c r="H17" s="324">
        <v>0</v>
      </c>
    </row>
    <row r="18" spans="1:8" ht="18">
      <c r="A18" s="368" t="s">
        <v>6</v>
      </c>
      <c r="B18" s="369">
        <f t="shared" ref="B18:H18" si="1">SUM(B11:B17)</f>
        <v>515469.35600764141</v>
      </c>
      <c r="C18" s="370">
        <f t="shared" si="1"/>
        <v>410120.14314602199</v>
      </c>
      <c r="D18" s="370">
        <f t="shared" si="1"/>
        <v>46389.574042745786</v>
      </c>
      <c r="E18" s="370">
        <f t="shared" si="1"/>
        <v>31768.824414537299</v>
      </c>
      <c r="F18" s="369">
        <f t="shared" si="1"/>
        <v>23235.832566218891</v>
      </c>
      <c r="G18" s="369">
        <f t="shared" si="1"/>
        <v>3764.0642227194144</v>
      </c>
      <c r="H18" s="369">
        <f t="shared" si="1"/>
        <v>190.91761539800001</v>
      </c>
    </row>
    <row r="19" spans="1:8" ht="15.75" hidden="1" outlineLevel="1">
      <c r="A19" s="75"/>
      <c r="B19" s="76">
        <f>SUM(C11:H17)-B18</f>
        <v>0</v>
      </c>
      <c r="C19" s="77"/>
      <c r="D19" s="77"/>
      <c r="E19" s="77"/>
      <c r="F19" s="77"/>
      <c r="G19" s="77"/>
      <c r="H19" s="77"/>
    </row>
    <row r="20" spans="1:8" collapsed="1">
      <c r="C20" s="78">
        <f>C18/$B$18</f>
        <v>0.79562468334187897</v>
      </c>
      <c r="D20" s="78">
        <f t="shared" ref="D20:H20" si="2">D18/$B$18</f>
        <v>8.9994824138601368E-2</v>
      </c>
      <c r="E20" s="78">
        <f t="shared" si="2"/>
        <v>6.1630869118175773E-2</v>
      </c>
      <c r="F20" s="78">
        <f t="shared" si="2"/>
        <v>4.5077039586179472E-2</v>
      </c>
      <c r="G20" s="78">
        <f t="shared" si="2"/>
        <v>7.3022075490043583E-3</v>
      </c>
      <c r="H20" s="78">
        <f t="shared" si="2"/>
        <v>3.7037626615998062E-4</v>
      </c>
    </row>
    <row r="21" spans="1:8" ht="15.75">
      <c r="A21" s="75"/>
      <c r="B21" s="77"/>
      <c r="C21" s="77"/>
      <c r="D21" s="77"/>
      <c r="E21" s="77"/>
      <c r="F21" s="77"/>
      <c r="G21" s="77"/>
      <c r="H21" s="77"/>
    </row>
    <row r="22" spans="1:8" ht="14.25" customHeight="1">
      <c r="A22" s="197" t="s">
        <v>698</v>
      </c>
      <c r="B22" s="81"/>
      <c r="C22" s="81"/>
      <c r="D22" s="81"/>
      <c r="E22" s="81"/>
      <c r="F22" s="79"/>
      <c r="G22" s="81"/>
      <c r="H22" s="81"/>
    </row>
    <row r="23" spans="1:8">
      <c r="A23" s="197" t="s">
        <v>837</v>
      </c>
      <c r="F23" s="79"/>
    </row>
    <row r="24" spans="1:8">
      <c r="A24" s="371" t="s">
        <v>634</v>
      </c>
      <c r="B24" s="83"/>
      <c r="C24" s="83"/>
      <c r="D24" s="83"/>
      <c r="E24" s="83"/>
      <c r="F24" s="79"/>
      <c r="G24" s="83"/>
      <c r="H24" s="83"/>
    </row>
    <row r="25" spans="1:8">
      <c r="A25" s="82"/>
      <c r="B25" s="83"/>
      <c r="C25" s="83"/>
      <c r="D25" s="83"/>
      <c r="E25" s="83"/>
      <c r="F25" s="79"/>
      <c r="G25" s="83"/>
      <c r="H25" s="83"/>
    </row>
    <row r="26" spans="1:8">
      <c r="A26" s="84"/>
      <c r="B26" s="53"/>
      <c r="C26" s="53"/>
      <c r="D26" s="53"/>
      <c r="E26" s="53"/>
      <c r="F26" s="53"/>
      <c r="G26" s="53"/>
      <c r="H26" s="53"/>
    </row>
    <row r="28" spans="1:8" ht="1.5" customHeight="1"/>
  </sheetData>
  <mergeCells count="1">
    <mergeCell ref="A1:H3"/>
  </mergeCells>
  <pageMargins left="0.31496062992125984" right="0.31496062992125984" top="0.74803149606299213" bottom="0.74803149606299213" header="0.31496062992125984" footer="0.31496062992125984"/>
  <pageSetup paperSize="9" scale="47"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4E23E3-5165-4EFC-B5C5-A62EA42727BC}">
  <sheetPr codeName="Feuil7">
    <pageSetUpPr fitToPage="1"/>
  </sheetPr>
  <dimension ref="A1:P50"/>
  <sheetViews>
    <sheetView showGridLines="0" zoomScale="63" zoomScaleNormal="63" workbookViewId="0">
      <selection activeCell="A49" sqref="A49"/>
    </sheetView>
  </sheetViews>
  <sheetFormatPr baseColWidth="10" defaultColWidth="11.42578125" defaultRowHeight="14.25"/>
  <cols>
    <col min="1" max="1" width="54.28515625" style="34" customWidth="1"/>
    <col min="2" max="3" width="32.5703125" style="34" customWidth="1"/>
    <col min="4" max="4" width="31.7109375" style="34" customWidth="1"/>
    <col min="5" max="5" width="15.28515625" style="34" customWidth="1"/>
    <col min="6" max="6" width="41.7109375" style="34" customWidth="1"/>
    <col min="7" max="8" width="32.5703125" style="34" customWidth="1"/>
    <col min="9" max="9" width="11.42578125" style="34"/>
    <col min="10" max="11" width="19.7109375" style="34" customWidth="1"/>
    <col min="12" max="16384" width="11.42578125" style="34"/>
  </cols>
  <sheetData>
    <row r="1" spans="1:13" ht="15" customHeight="1">
      <c r="A1" s="407" t="s">
        <v>843</v>
      </c>
      <c r="B1" s="407"/>
      <c r="C1" s="407"/>
      <c r="D1" s="407"/>
      <c r="E1" s="407"/>
      <c r="F1" s="407"/>
      <c r="G1" s="407"/>
      <c r="H1" s="407"/>
      <c r="I1" s="363"/>
      <c r="J1" s="363"/>
      <c r="K1" s="338"/>
      <c r="L1" s="338"/>
      <c r="M1" s="338"/>
    </row>
    <row r="2" spans="1:13" ht="15" customHeight="1">
      <c r="A2" s="407"/>
      <c r="B2" s="407"/>
      <c r="C2" s="407"/>
      <c r="D2" s="407"/>
      <c r="E2" s="407"/>
      <c r="F2" s="407"/>
      <c r="G2" s="407"/>
      <c r="H2" s="407"/>
      <c r="I2" s="363"/>
      <c r="J2" s="363"/>
      <c r="K2" s="338"/>
      <c r="L2" s="338"/>
      <c r="M2" s="338"/>
    </row>
    <row r="3" spans="1:13" ht="19.149999999999999" customHeight="1">
      <c r="A3" s="407"/>
      <c r="B3" s="407"/>
      <c r="C3" s="407"/>
      <c r="D3" s="407"/>
      <c r="E3" s="407"/>
      <c r="F3" s="407"/>
      <c r="G3" s="407"/>
      <c r="H3" s="407"/>
      <c r="I3" s="363"/>
      <c r="J3" s="363"/>
      <c r="K3" s="338"/>
      <c r="L3" s="338"/>
      <c r="M3" s="338"/>
    </row>
    <row r="4" spans="1:13">
      <c r="B4" s="35"/>
      <c r="C4" s="35"/>
      <c r="D4" s="35"/>
      <c r="E4" s="35"/>
      <c r="F4" s="35"/>
      <c r="G4" s="35"/>
    </row>
    <row r="5" spans="1:13" ht="18.75">
      <c r="B5" s="36"/>
      <c r="C5" s="35"/>
      <c r="D5" s="35"/>
      <c r="E5" s="35"/>
      <c r="F5" s="35"/>
      <c r="G5" s="36"/>
      <c r="H5" s="37"/>
    </row>
    <row r="6" spans="1:13" ht="23.25">
      <c r="A6" s="38" t="s">
        <v>716</v>
      </c>
      <c r="B6" s="39"/>
      <c r="C6" s="39"/>
      <c r="D6" s="39"/>
      <c r="F6" s="38" t="s">
        <v>717</v>
      </c>
      <c r="G6" s="40"/>
      <c r="H6" s="40"/>
    </row>
    <row r="7" spans="1:13" ht="26.25" customHeight="1" thickBot="1">
      <c r="A7" s="359"/>
      <c r="B7" s="372">
        <v>2024</v>
      </c>
      <c r="C7" s="372">
        <v>2025</v>
      </c>
      <c r="D7" s="372"/>
      <c r="E7" s="359"/>
      <c r="F7" s="373"/>
      <c r="G7" s="372">
        <f>B7</f>
        <v>2024</v>
      </c>
      <c r="H7" s="372">
        <f>C7</f>
        <v>2025</v>
      </c>
    </row>
    <row r="8" spans="1:13" ht="18">
      <c r="A8" s="374" t="s">
        <v>3</v>
      </c>
      <c r="B8" s="375">
        <v>1315</v>
      </c>
      <c r="C8" s="375">
        <v>1518</v>
      </c>
      <c r="D8" s="376"/>
      <c r="E8" s="359"/>
      <c r="F8" s="374" t="s">
        <v>3</v>
      </c>
      <c r="G8" s="375">
        <v>3</v>
      </c>
      <c r="H8" s="375">
        <v>4</v>
      </c>
    </row>
    <row r="9" spans="1:13" ht="18.399999999999999" customHeight="1">
      <c r="A9" s="377" t="s">
        <v>841</v>
      </c>
      <c r="B9" s="378">
        <v>2792</v>
      </c>
      <c r="C9" s="378">
        <v>2458</v>
      </c>
      <c r="D9" s="376"/>
      <c r="E9" s="359"/>
      <c r="F9" s="377" t="s">
        <v>841</v>
      </c>
      <c r="G9" s="378">
        <v>453</v>
      </c>
      <c r="H9" s="378">
        <v>418</v>
      </c>
    </row>
    <row r="10" spans="1:13" ht="18.399999999999999" customHeight="1">
      <c r="A10" s="377" t="s">
        <v>436</v>
      </c>
      <c r="B10" s="378">
        <v>3188</v>
      </c>
      <c r="C10" s="378">
        <v>2712</v>
      </c>
      <c r="D10" s="376"/>
      <c r="E10" s="359"/>
      <c r="F10" s="377" t="s">
        <v>436</v>
      </c>
      <c r="G10" s="378">
        <v>135</v>
      </c>
      <c r="H10" s="378">
        <v>115</v>
      </c>
    </row>
    <row r="11" spans="1:13" ht="18">
      <c r="A11" s="379" t="s">
        <v>4</v>
      </c>
      <c r="B11" s="378">
        <v>0</v>
      </c>
      <c r="C11" s="378">
        <v>0</v>
      </c>
      <c r="D11" s="376"/>
      <c r="E11" s="359"/>
      <c r="F11" s="379" t="s">
        <v>4</v>
      </c>
      <c r="G11" s="378">
        <v>0</v>
      </c>
      <c r="H11" s="378">
        <v>0</v>
      </c>
    </row>
    <row r="12" spans="1:13" ht="18">
      <c r="A12" s="377" t="s">
        <v>5</v>
      </c>
      <c r="B12" s="378">
        <v>6053</v>
      </c>
      <c r="C12" s="378">
        <v>7033</v>
      </c>
      <c r="D12" s="376"/>
      <c r="E12" s="359"/>
      <c r="F12" s="377" t="s">
        <v>5</v>
      </c>
      <c r="G12" s="378">
        <v>262</v>
      </c>
      <c r="H12" s="378">
        <v>283</v>
      </c>
    </row>
    <row r="13" spans="1:13" ht="18">
      <c r="A13" s="377" t="s">
        <v>67</v>
      </c>
      <c r="B13" s="378">
        <v>436</v>
      </c>
      <c r="C13" s="378">
        <v>329</v>
      </c>
      <c r="D13" s="376"/>
      <c r="E13" s="359"/>
      <c r="F13" s="377" t="s">
        <v>67</v>
      </c>
      <c r="G13" s="378">
        <v>55</v>
      </c>
      <c r="H13" s="378">
        <v>50</v>
      </c>
    </row>
    <row r="14" spans="1:13" ht="18.75" thickBot="1">
      <c r="A14" s="380" t="s">
        <v>701</v>
      </c>
      <c r="B14" s="381">
        <v>2311</v>
      </c>
      <c r="C14" s="381">
        <v>218</v>
      </c>
      <c r="D14" s="376"/>
      <c r="E14" s="359"/>
      <c r="F14" s="380" t="s">
        <v>701</v>
      </c>
      <c r="G14" s="382">
        <v>54</v>
      </c>
      <c r="H14" s="382">
        <v>6</v>
      </c>
    </row>
    <row r="15" spans="1:13" ht="21">
      <c r="A15" s="383" t="s">
        <v>842</v>
      </c>
      <c r="B15" s="384">
        <v>16096</v>
      </c>
      <c r="C15" s="384">
        <v>14268</v>
      </c>
      <c r="D15" s="376"/>
      <c r="E15" s="359"/>
      <c r="F15" s="383" t="s">
        <v>842</v>
      </c>
      <c r="G15" s="385">
        <v>30</v>
      </c>
      <c r="H15" s="386">
        <v>26.5</v>
      </c>
    </row>
    <row r="16" spans="1:13" ht="15">
      <c r="B16" s="43"/>
      <c r="C16" s="44"/>
      <c r="D16" s="44"/>
      <c r="E16" s="44"/>
      <c r="F16" s="42"/>
      <c r="G16" s="42"/>
    </row>
    <row r="17" spans="1:16" ht="15">
      <c r="B17" s="43"/>
      <c r="C17" s="44"/>
      <c r="D17" s="44"/>
      <c r="E17" s="44"/>
      <c r="F17" s="42"/>
      <c r="G17" s="42"/>
    </row>
    <row r="18" spans="1:16" ht="15">
      <c r="B18" s="43"/>
      <c r="C18" s="44"/>
      <c r="D18" s="44"/>
      <c r="E18" s="44"/>
      <c r="F18" s="42"/>
      <c r="G18" s="42"/>
    </row>
    <row r="19" spans="1:16" ht="15">
      <c r="B19" s="43"/>
      <c r="C19" s="44"/>
      <c r="D19" s="44"/>
      <c r="E19" s="44"/>
      <c r="F19" s="42"/>
      <c r="G19" s="42"/>
    </row>
    <row r="20" spans="1:16" ht="34.5" customHeight="1">
      <c r="A20" s="461" t="s">
        <v>718</v>
      </c>
      <c r="B20" s="462"/>
      <c r="C20" s="462"/>
      <c r="D20" s="462"/>
      <c r="E20" s="462"/>
      <c r="F20" s="462"/>
      <c r="G20" s="462"/>
      <c r="H20" s="462"/>
      <c r="I20" s="387"/>
      <c r="J20" s="388"/>
    </row>
    <row r="21" spans="1:16" ht="40.15" customHeight="1">
      <c r="A21" s="459" t="s">
        <v>844</v>
      </c>
      <c r="B21" s="459"/>
      <c r="C21" s="459"/>
      <c r="D21" s="459"/>
      <c r="E21" s="459"/>
      <c r="F21" s="459"/>
      <c r="G21" s="459"/>
      <c r="H21" s="459"/>
      <c r="I21" s="460"/>
      <c r="J21" s="460"/>
    </row>
    <row r="22" spans="1:16" ht="25.5" customHeight="1">
      <c r="F22" s="42"/>
      <c r="G22" s="42"/>
      <c r="P22" s="123"/>
    </row>
    <row r="23" spans="1:16" ht="18" customHeight="1">
      <c r="F23" s="42"/>
      <c r="G23" s="42"/>
    </row>
    <row r="24" spans="1:16" ht="25.5" customHeight="1">
      <c r="C24" s="45"/>
      <c r="D24" s="45"/>
      <c r="E24" s="45"/>
      <c r="F24" s="458"/>
      <c r="G24" s="42"/>
    </row>
    <row r="25" spans="1:16" ht="16.5">
      <c r="C25" s="45"/>
      <c r="D25" s="45"/>
      <c r="E25" s="45"/>
      <c r="F25" s="458"/>
      <c r="G25" s="42"/>
    </row>
    <row r="26" spans="1:16" ht="14.65" customHeight="1">
      <c r="B26" s="458"/>
      <c r="E26" s="46"/>
      <c r="F26" s="47"/>
      <c r="G26" s="45"/>
      <c r="H26" s="458"/>
    </row>
    <row r="27" spans="1:16" ht="21.4" customHeight="1">
      <c r="B27" s="458"/>
      <c r="E27" s="46"/>
      <c r="F27" s="47"/>
      <c r="G27" s="45"/>
      <c r="H27" s="458"/>
    </row>
    <row r="28" spans="1:16" ht="18">
      <c r="E28" s="46"/>
      <c r="F28" s="47"/>
      <c r="H28" s="48"/>
    </row>
    <row r="29" spans="1:16" ht="15">
      <c r="F29" s="42"/>
    </row>
    <row r="30" spans="1:16" ht="15">
      <c r="F30" s="42"/>
    </row>
    <row r="31" spans="1:16" ht="15">
      <c r="F31" s="42"/>
      <c r="G31" s="49"/>
    </row>
    <row r="32" spans="1:16" ht="15">
      <c r="F32" s="42"/>
      <c r="G32" s="49"/>
    </row>
    <row r="33" spans="1:8" ht="15">
      <c r="C33" s="50"/>
      <c r="D33" s="50"/>
      <c r="E33" s="42"/>
      <c r="F33" s="42"/>
      <c r="G33" s="49"/>
    </row>
    <row r="34" spans="1:8" ht="15">
      <c r="C34" s="50"/>
      <c r="D34" s="50"/>
      <c r="E34" s="42"/>
      <c r="F34" s="42"/>
      <c r="G34" s="49"/>
    </row>
    <row r="35" spans="1:8" ht="14.25" customHeight="1">
      <c r="B35" s="51"/>
      <c r="C35" s="50"/>
      <c r="D35" s="50"/>
      <c r="E35" s="42"/>
      <c r="F35" s="42"/>
    </row>
    <row r="36" spans="1:8" ht="14.25" customHeight="1">
      <c r="B36" s="51"/>
      <c r="C36" s="50"/>
      <c r="D36" s="50"/>
      <c r="E36" s="42"/>
      <c r="F36" s="42"/>
    </row>
    <row r="37" spans="1:8" ht="14.25" customHeight="1">
      <c r="B37" s="51"/>
      <c r="C37" s="50"/>
      <c r="D37" s="50"/>
      <c r="E37" s="42"/>
      <c r="F37" s="42"/>
    </row>
    <row r="38" spans="1:8" ht="14.25" customHeight="1">
      <c r="B38" s="51"/>
      <c r="C38" s="52"/>
      <c r="D38" s="52"/>
      <c r="E38" s="52"/>
      <c r="F38" s="52"/>
    </row>
    <row r="39" spans="1:8" ht="14.25" customHeight="1">
      <c r="B39" s="51"/>
      <c r="C39" s="52"/>
      <c r="D39" s="52"/>
      <c r="E39" s="52"/>
      <c r="F39" s="52"/>
    </row>
    <row r="40" spans="1:8" ht="14.25" customHeight="1">
      <c r="B40" s="51"/>
      <c r="C40" s="52"/>
      <c r="D40" s="52"/>
      <c r="E40" s="52"/>
      <c r="F40" s="52"/>
    </row>
    <row r="41" spans="1:8" ht="14.25" customHeight="1">
      <c r="B41" s="51"/>
      <c r="C41" s="52"/>
      <c r="D41" s="52"/>
      <c r="E41" s="52"/>
      <c r="F41" s="52"/>
    </row>
    <row r="42" spans="1:8" ht="14.25" customHeight="1">
      <c r="B42" s="51"/>
      <c r="C42" s="52"/>
      <c r="D42" s="52"/>
      <c r="E42" s="52"/>
    </row>
    <row r="43" spans="1:8" ht="14.25" customHeight="1">
      <c r="B43" s="51"/>
      <c r="D43" s="52"/>
      <c r="E43" s="52"/>
      <c r="F43" s="52"/>
    </row>
    <row r="44" spans="1:8" ht="18" customHeight="1">
      <c r="A44" s="54"/>
      <c r="C44" s="53"/>
      <c r="D44" s="53"/>
      <c r="E44" s="53"/>
      <c r="F44" s="53"/>
      <c r="G44" s="52"/>
      <c r="H44" s="52"/>
    </row>
    <row r="45" spans="1:8" ht="18" customHeight="1">
      <c r="A45" s="54" t="s">
        <v>719</v>
      </c>
      <c r="C45" s="53"/>
      <c r="D45" s="53"/>
      <c r="E45" s="53"/>
      <c r="F45" s="53"/>
      <c r="G45" s="53"/>
      <c r="H45" s="53"/>
    </row>
    <row r="46" spans="1:8" ht="18" customHeight="1">
      <c r="A46" s="54" t="s">
        <v>720</v>
      </c>
      <c r="C46" s="53"/>
      <c r="D46" s="53"/>
      <c r="E46" s="53"/>
      <c r="F46" s="53"/>
      <c r="G46" s="53"/>
      <c r="H46" s="53"/>
    </row>
    <row r="47" spans="1:8" ht="18" customHeight="1">
      <c r="A47" s="54" t="s">
        <v>721</v>
      </c>
      <c r="C47" s="53"/>
      <c r="D47" s="53"/>
      <c r="E47" s="53"/>
      <c r="F47" s="53"/>
      <c r="G47" s="53"/>
      <c r="H47" s="53"/>
    </row>
    <row r="48" spans="1:8" ht="17.25" customHeight="1">
      <c r="A48" s="54" t="s">
        <v>635</v>
      </c>
      <c r="G48" s="53"/>
      <c r="H48" s="53"/>
    </row>
    <row r="49" spans="1:8" ht="18" customHeight="1">
      <c r="A49" s="54" t="s">
        <v>636</v>
      </c>
      <c r="G49" s="53"/>
      <c r="H49" s="53"/>
    </row>
    <row r="50" spans="1:8" ht="14.25" customHeight="1">
      <c r="B50" s="55"/>
    </row>
  </sheetData>
  <mergeCells count="6">
    <mergeCell ref="A1:H3"/>
    <mergeCell ref="F24:F25"/>
    <mergeCell ref="B26:B27"/>
    <mergeCell ref="H26:H27"/>
    <mergeCell ref="A21:J21"/>
    <mergeCell ref="A20:H20"/>
  </mergeCells>
  <pageMargins left="0.70866141732283472" right="0.70866141732283472" top="0.74803149606299213" bottom="0.74803149606299213" header="0.31496062992125984" footer="0.31496062992125984"/>
  <pageSetup paperSize="9" scale="52"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8">
    <pageSetUpPr fitToPage="1"/>
  </sheetPr>
  <dimension ref="A1:M18"/>
  <sheetViews>
    <sheetView showGridLines="0" zoomScale="78" zoomScaleNormal="70" workbookViewId="0">
      <selection activeCell="N22" sqref="N22"/>
    </sheetView>
  </sheetViews>
  <sheetFormatPr baseColWidth="10" defaultColWidth="10.7109375" defaultRowHeight="14.25"/>
  <cols>
    <col min="1" max="1" width="42.5703125" style="34" bestFit="1" customWidth="1"/>
    <col min="2" max="2" width="10.7109375" style="34"/>
    <col min="3" max="3" width="13" style="34" customWidth="1"/>
    <col min="4" max="16384" width="10.7109375" style="34"/>
  </cols>
  <sheetData>
    <row r="1" spans="1:13" ht="15" customHeight="1">
      <c r="A1" s="466" t="s">
        <v>637</v>
      </c>
      <c r="B1" s="466"/>
      <c r="C1" s="466"/>
      <c r="D1" s="466"/>
      <c r="E1" s="466"/>
      <c r="F1" s="466"/>
      <c r="G1" s="466"/>
      <c r="H1" s="466"/>
      <c r="I1" s="466"/>
      <c r="J1" s="466"/>
      <c r="K1" s="466"/>
      <c r="L1" s="466"/>
      <c r="M1" s="466"/>
    </row>
    <row r="2" spans="1:13" ht="15" customHeight="1">
      <c r="A2" s="466"/>
      <c r="B2" s="466"/>
      <c r="C2" s="466"/>
      <c r="D2" s="466"/>
      <c r="E2" s="466"/>
      <c r="F2" s="466"/>
      <c r="G2" s="466"/>
      <c r="H2" s="466"/>
      <c r="I2" s="466"/>
      <c r="J2" s="466"/>
      <c r="K2" s="466"/>
      <c r="L2" s="466"/>
      <c r="M2" s="466"/>
    </row>
    <row r="3" spans="1:13" ht="55.15" customHeight="1">
      <c r="A3" s="466"/>
      <c r="B3" s="466"/>
      <c r="C3" s="466"/>
      <c r="D3" s="466"/>
      <c r="E3" s="466"/>
      <c r="F3" s="466"/>
      <c r="G3" s="466"/>
      <c r="H3" s="466"/>
      <c r="I3" s="466"/>
      <c r="J3" s="466"/>
      <c r="K3" s="466"/>
      <c r="L3" s="466"/>
      <c r="M3" s="466"/>
    </row>
    <row r="4" spans="1:13" ht="15">
      <c r="A4" s="41"/>
      <c r="B4" s="41"/>
      <c r="C4" s="41"/>
    </row>
    <row r="5" spans="1:13" ht="15" customHeight="1">
      <c r="A5" s="56" t="s">
        <v>638</v>
      </c>
      <c r="B5" s="464" t="s">
        <v>639</v>
      </c>
      <c r="C5" s="464"/>
      <c r="D5" s="57"/>
      <c r="E5" s="57"/>
      <c r="F5" s="57"/>
      <c r="G5" s="57"/>
      <c r="H5" s="57"/>
      <c r="I5" s="57"/>
    </row>
    <row r="6" spans="1:13" ht="15" customHeight="1">
      <c r="A6" s="58"/>
      <c r="B6" s="59"/>
      <c r="C6" s="42"/>
      <c r="D6" s="60"/>
      <c r="E6" s="60"/>
      <c r="F6" s="60"/>
      <c r="G6" s="60"/>
      <c r="H6" s="60"/>
      <c r="I6" s="61"/>
    </row>
    <row r="7" spans="1:13" ht="15" customHeight="1">
      <c r="A7" s="56" t="s">
        <v>138</v>
      </c>
      <c r="B7" s="465" t="s">
        <v>640</v>
      </c>
      <c r="C7" s="465"/>
      <c r="D7" s="57"/>
      <c r="E7" s="57"/>
      <c r="F7" s="57"/>
      <c r="G7" s="57"/>
      <c r="H7" s="57"/>
      <c r="I7" s="62"/>
    </row>
    <row r="8" spans="1:13" ht="15" customHeight="1">
      <c r="A8" s="58"/>
      <c r="B8" s="63"/>
      <c r="C8" s="42"/>
      <c r="D8" s="60"/>
      <c r="E8" s="60"/>
      <c r="F8" s="60"/>
      <c r="G8" s="60"/>
      <c r="H8" s="60"/>
      <c r="I8" s="61"/>
    </row>
    <row r="9" spans="1:13" ht="15" customHeight="1">
      <c r="A9" s="56" t="s">
        <v>631</v>
      </c>
      <c r="B9" s="465" t="s">
        <v>641</v>
      </c>
      <c r="C9" s="465"/>
      <c r="D9" s="57"/>
      <c r="E9" s="57"/>
      <c r="F9" s="57"/>
      <c r="G9" s="57"/>
      <c r="H9" s="57"/>
      <c r="I9" s="62"/>
    </row>
    <row r="10" spans="1:13">
      <c r="A10" s="64"/>
      <c r="B10" s="65"/>
      <c r="C10" s="65"/>
      <c r="D10" s="60"/>
      <c r="E10" s="60"/>
      <c r="F10" s="60"/>
      <c r="G10" s="60"/>
      <c r="H10" s="60"/>
      <c r="I10" s="61"/>
    </row>
    <row r="11" spans="1:13">
      <c r="A11" s="64"/>
      <c r="B11" s="65"/>
      <c r="C11" s="65"/>
      <c r="D11" s="60"/>
      <c r="E11" s="60"/>
      <c r="F11" s="60"/>
      <c r="G11" s="60"/>
      <c r="H11" s="60"/>
      <c r="I11" s="61"/>
    </row>
    <row r="13" spans="1:13" ht="25.5" customHeight="1">
      <c r="A13" s="463" t="s">
        <v>642</v>
      </c>
      <c r="B13" s="463"/>
      <c r="C13" s="463"/>
      <c r="D13" s="463"/>
      <c r="E13" s="463"/>
      <c r="F13" s="463"/>
      <c r="G13" s="463"/>
      <c r="H13" s="463"/>
      <c r="I13" s="463"/>
    </row>
    <row r="14" spans="1:13" ht="35.1" customHeight="1">
      <c r="A14" s="66"/>
      <c r="B14" s="66"/>
      <c r="C14" s="66"/>
      <c r="D14" s="66"/>
      <c r="E14" s="66"/>
      <c r="F14" s="66"/>
      <c r="G14" s="66"/>
      <c r="H14" s="66"/>
      <c r="I14" s="66"/>
    </row>
    <row r="15" spans="1:13" ht="26.25">
      <c r="A15" s="67"/>
      <c r="B15" s="470" t="s">
        <v>110</v>
      </c>
      <c r="C15" s="470"/>
      <c r="D15" s="470" t="s">
        <v>138</v>
      </c>
      <c r="E15" s="470"/>
      <c r="F15" s="66"/>
      <c r="G15" s="66"/>
    </row>
    <row r="16" spans="1:13" ht="36" customHeight="1">
      <c r="A16" s="68" t="s">
        <v>643</v>
      </c>
      <c r="B16" s="471">
        <v>1</v>
      </c>
      <c r="C16" s="472"/>
      <c r="D16" s="471">
        <v>1</v>
      </c>
      <c r="E16" s="472"/>
      <c r="F16" s="66"/>
      <c r="G16" s="66"/>
    </row>
    <row r="17" spans="1:7" s="69" customFormat="1" ht="36" customHeight="1">
      <c r="A17" s="68" t="s">
        <v>644</v>
      </c>
      <c r="B17" s="469" t="s">
        <v>645</v>
      </c>
      <c r="C17" s="469"/>
      <c r="D17" s="469" t="s">
        <v>645</v>
      </c>
      <c r="E17" s="469"/>
      <c r="F17" s="467"/>
      <c r="G17" s="467"/>
    </row>
    <row r="18" spans="1:7" s="70" customFormat="1" ht="36" customHeight="1">
      <c r="A18" s="68" t="s">
        <v>646</v>
      </c>
      <c r="B18" s="468">
        <v>1</v>
      </c>
      <c r="C18" s="469"/>
      <c r="D18" s="469">
        <v>0</v>
      </c>
      <c r="E18" s="469"/>
      <c r="F18" s="467"/>
      <c r="G18" s="467"/>
    </row>
  </sheetData>
  <mergeCells count="15">
    <mergeCell ref="F17:G17"/>
    <mergeCell ref="B18:C18"/>
    <mergeCell ref="D18:E18"/>
    <mergeCell ref="F18:G18"/>
    <mergeCell ref="B15:C15"/>
    <mergeCell ref="D15:E15"/>
    <mergeCell ref="B16:C16"/>
    <mergeCell ref="D16:E16"/>
    <mergeCell ref="B17:C17"/>
    <mergeCell ref="D17:E17"/>
    <mergeCell ref="A13:I13"/>
    <mergeCell ref="B5:C5"/>
    <mergeCell ref="B7:C7"/>
    <mergeCell ref="B9:C9"/>
    <mergeCell ref="A1:M3"/>
  </mergeCells>
  <pageMargins left="0.70866141732283472" right="0.70866141732283472" top="0.74803149606299213" bottom="0.74803149606299213" header="0.31496062992125984" footer="0.31496062992125984"/>
  <pageSetup paperSize="9" scale="96"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B9CF1F67B5539419C7CC9040C3AE0D2" ma:contentTypeVersion="22" ma:contentTypeDescription="Crée un document." ma:contentTypeScope="" ma:versionID="ecf06c62a6cef3abddb0614c64089988">
  <xsd:schema xmlns:xsd="http://www.w3.org/2001/XMLSchema" xmlns:xs="http://www.w3.org/2001/XMLSchema" xmlns:p="http://schemas.microsoft.com/office/2006/metadata/properties" xmlns:ns2="29a76da3-23bc-4d6a-ad4f-65033a03e763" xmlns:ns3="e2fbd1de-3a53-49af-b5dd-99430bb2e44a" targetNamespace="http://schemas.microsoft.com/office/2006/metadata/properties" ma:root="true" ma:fieldsID="8786fb09ce7bebc3df371d256c169b42" ns2:_="" ns3:_="">
    <xsd:import namespace="29a76da3-23bc-4d6a-ad4f-65033a03e763"/>
    <xsd:import namespace="e2fbd1de-3a53-49af-b5dd-99430bb2e44a"/>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LengthInSeconds" minOccurs="0"/>
                <xsd:element ref="ns2:MediaServiceLocation" minOccurs="0"/>
                <xsd:element ref="ns2:MediaServiceAutoKeyPoints" minOccurs="0"/>
                <xsd:element ref="ns2:MediaServiceKeyPoints" minOccurs="0"/>
                <xsd:element ref="ns3:TaxCatchAll" minOccurs="0"/>
                <xsd:element ref="ns2:lcf76f155ced4ddcb4097134ff3c332f" minOccurs="0"/>
                <xsd:element ref="ns2:STATUT"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9a76da3-23bc-4d6a-ad4f-65033a03e76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Location" ma:index="18" nillable="true" ma:displayName="Location" ma:internalName="MediaServiceLocatio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Balises d’images" ma:readOnly="false" ma:fieldId="{5cf76f15-5ced-4ddc-b409-7134ff3c332f}" ma:taxonomyMulti="true" ma:sspId="b4a94685-dace-4006-9151-2de8d36fbac3" ma:termSetId="09814cd3-568e-fe90-9814-8d621ff8fb84" ma:anchorId="fba54fb3-c3e1-fe81-a776-ca4b69148c4d" ma:open="true" ma:isKeyword="false">
      <xsd:complexType>
        <xsd:sequence>
          <xsd:element ref="pc:Terms" minOccurs="0" maxOccurs="1"/>
        </xsd:sequence>
      </xsd:complexType>
    </xsd:element>
    <xsd:element name="STATUT" ma:index="24" nillable="true" ma:displayName="STATUT" ma:default="Ouvert aux créneaux" ma:format="Dropdown" ma:internalName="STATUT">
      <xsd:simpleType>
        <xsd:restriction base="dms:Choice">
          <xsd:enumeration value="Ouvert aux créneaux"/>
          <xsd:enumeration value="Clôturé jusqu'au 28 prochain"/>
        </xsd:restriction>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2fbd1de-3a53-49af-b5dd-99430bb2e44a" elementFormDefault="qualified">
    <xsd:import namespace="http://schemas.microsoft.com/office/2006/documentManagement/types"/>
    <xsd:import namespace="http://schemas.microsoft.com/office/infopath/2007/PartnerControls"/>
    <xsd:element name="SharedWithUsers" ma:index="15"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Partagé avec détails" ma:internalName="SharedWithDetails" ma:readOnly="true">
      <xsd:simpleType>
        <xsd:restriction base="dms:Note">
          <xsd:maxLength value="255"/>
        </xsd:restriction>
      </xsd:simpleType>
    </xsd:element>
    <xsd:element name="TaxCatchAll" ma:index="21" nillable="true" ma:displayName="Taxonomy Catch All Column" ma:hidden="true" ma:list="{e13dd010-d4d4-4d04-b974-bbae9af56134}" ma:internalName="TaxCatchAll" ma:showField="CatchAllData" ma:web="e2fbd1de-3a53-49af-b5dd-99430bb2e44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29a76da3-23bc-4d6a-ad4f-65033a03e763">
      <Terms xmlns="http://schemas.microsoft.com/office/infopath/2007/PartnerControls"/>
    </lcf76f155ced4ddcb4097134ff3c332f>
    <TaxCatchAll xmlns="e2fbd1de-3a53-49af-b5dd-99430bb2e44a" xsi:nil="true"/>
    <STATUT xmlns="29a76da3-23bc-4d6a-ad4f-65033a03e763">Ouvert aux créneaux</STATUT>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9A2AC65-B7E0-4CEE-A196-D9A97D0AC4BC}"/>
</file>

<file path=customXml/itemProps2.xml><?xml version="1.0" encoding="utf-8"?>
<ds:datastoreItem xmlns:ds="http://schemas.openxmlformats.org/officeDocument/2006/customXml" ds:itemID="{7BEC8F3B-2948-467D-9E49-431E427A5035}">
  <ds:schemaRefs>
    <ds:schemaRef ds:uri="http://purl.org/dc/elements/1.1/"/>
    <ds:schemaRef ds:uri="http://schemas.microsoft.com/office/2006/metadata/properties"/>
    <ds:schemaRef ds:uri="http://purl.org/dc/terms/"/>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2f03629d-b03d-4be4-a90a-b18d1754fcc5"/>
    <ds:schemaRef ds:uri="http://www.w3.org/XML/1998/namespace"/>
    <ds:schemaRef ds:uri="c8cd36d5-9cf0-4147-978b-460e064f812f"/>
  </ds:schemaRefs>
</ds:datastoreItem>
</file>

<file path=customXml/itemProps3.xml><?xml version="1.0" encoding="utf-8"?>
<ds:datastoreItem xmlns:ds="http://schemas.openxmlformats.org/officeDocument/2006/customXml" ds:itemID="{A9157A4A-6468-4E59-91EC-B0F43EFB59F8}">
  <ds:schemaRefs>
    <ds:schemaRef ds:uri="http://schemas.microsoft.com/sharepoint/v3/contenttype/forms"/>
  </ds:schemaRefs>
</ds:datastoreItem>
</file>

<file path=docMetadata/LabelInfo.xml><?xml version="1.0" encoding="utf-8"?>
<clbl:labelList xmlns:clbl="http://schemas.microsoft.com/office/2020/mipLabelMetadata">
  <clbl:label id="{2d26f538-337a-4593-a7e6-123667b1a538}" enabled="1" method="Standard" siteId="{e242425b-70fc-44dc-9ddf-c21e304e6c8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8</vt:i4>
      </vt:variant>
      <vt:variant>
        <vt:lpstr>Plages nommées</vt:lpstr>
      </vt:variant>
      <vt:variant>
        <vt:i4>6</vt:i4>
      </vt:variant>
    </vt:vector>
  </HeadingPairs>
  <TitlesOfParts>
    <vt:vector size="14" baseType="lpstr">
      <vt:lpstr>Table of contents</vt:lpstr>
      <vt:lpstr>1.Group installed capacity</vt:lpstr>
      <vt:lpstr>2.EDF Nuclear fleet</vt:lpstr>
      <vt:lpstr>3.Group Ren. installed capacity</vt:lpstr>
      <vt:lpstr>4.Group power plants list</vt:lpstr>
      <vt:lpstr>5.Group output </vt:lpstr>
      <vt:lpstr>6.Group CO2 emissions</vt:lpstr>
      <vt:lpstr>Glossary &amp; methodology</vt:lpstr>
      <vt:lpstr>'2.EDF Nuclear fleet'!Zone_d_impression</vt:lpstr>
      <vt:lpstr>'3.Group Ren. installed capacity'!Zone_d_impression</vt:lpstr>
      <vt:lpstr>'5.Group output '!Zone_d_impression</vt:lpstr>
      <vt:lpstr>'6.Group CO2 emissions'!Zone_d_impression</vt:lpstr>
      <vt:lpstr>'Glossary &amp; methodology'!Zone_d_impression</vt:lpstr>
      <vt:lpstr>'Table of contents'!Zone_d_impression</vt:lpstr>
    </vt:vector>
  </TitlesOfParts>
  <Manager/>
  <Company>EDF</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VIGUIE Emilie</dc:creator>
  <cp:keywords/>
  <dc:description/>
  <cp:lastModifiedBy>DEBLAYE Nicolas</cp:lastModifiedBy>
  <cp:revision/>
  <dcterms:created xsi:type="dcterms:W3CDTF">2013-04-08T08:25:23Z</dcterms:created>
  <dcterms:modified xsi:type="dcterms:W3CDTF">2026-02-20T08:03:17Z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MSIP_Label_2d26f538-337a-4593-a7e6-123667b1a538_Enabled">
    <vt:lpwstr>true</vt:lpwstr>
  </property>
  <property fmtid="{D5CDD505-2E9C-101B-9397-08002B2CF9AE}" pid="4" name="MSIP_Label_2d26f538-337a-4593-a7e6-123667b1a538_SetDate">
    <vt:lpwstr>2021-05-03T14:48:28Z</vt:lpwstr>
  </property>
  <property fmtid="{D5CDD505-2E9C-101B-9397-08002B2CF9AE}" pid="5" name="MSIP_Label_2d26f538-337a-4593-a7e6-123667b1a538_Method">
    <vt:lpwstr>Standard</vt:lpwstr>
  </property>
  <property fmtid="{D5CDD505-2E9C-101B-9397-08002B2CF9AE}" pid="6" name="MSIP_Label_2d26f538-337a-4593-a7e6-123667b1a538_Name">
    <vt:lpwstr>C1 Interne</vt:lpwstr>
  </property>
  <property fmtid="{D5CDD505-2E9C-101B-9397-08002B2CF9AE}" pid="7" name="MSIP_Label_2d26f538-337a-4593-a7e6-123667b1a538_SiteId">
    <vt:lpwstr>e242425b-70fc-44dc-9ddf-c21e304e6c80</vt:lpwstr>
  </property>
  <property fmtid="{D5CDD505-2E9C-101B-9397-08002B2CF9AE}" pid="8" name="MSIP_Label_2d26f538-337a-4593-a7e6-123667b1a538_ActionId">
    <vt:lpwstr>1375c3ac-0183-4f5b-b513-853a865b98d5</vt:lpwstr>
  </property>
  <property fmtid="{D5CDD505-2E9C-101B-9397-08002B2CF9AE}" pid="9" name="MSIP_Label_2d26f538-337a-4593-a7e6-123667b1a538_ContentBits">
    <vt:lpwstr>0</vt:lpwstr>
  </property>
  <property fmtid="{D5CDD505-2E9C-101B-9397-08002B2CF9AE}" pid="10" name="ContentTypeId">
    <vt:lpwstr>0x0101003B9CF1F67B5539419C7CC9040C3AE0D2</vt:lpwstr>
  </property>
  <property fmtid="{D5CDD505-2E9C-101B-9397-08002B2CF9AE}" pid="11" name="MediaServiceImageTags">
    <vt:lpwstr/>
  </property>
</Properties>
</file>